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RVANSRARQ01\nep$\Relatórios\Relatórios mensais\2024\12 - Dezembro\Ficheiros Finais\"/>
    </mc:Choice>
  </mc:AlternateContent>
  <xr:revisionPtr revIDLastSave="0" documentId="13_ncr:1_{9BDF07AF-B3D8-4D0E-A013-FC3DD551F50D}" xr6:coauthVersionLast="47" xr6:coauthVersionMax="47" xr10:uidLastSave="{00000000-0000-0000-0000-000000000000}"/>
  <bookViews>
    <workbookView xWindow="22932" yWindow="-108" windowWidth="30936" windowHeight="16896" tabRatio="893" xr2:uid="{A800B4F3-1728-4C29-8222-9D21F6ED86F1}"/>
  </bookViews>
  <sheets>
    <sheet name=" Índice" sheetId="30" r:id="rId1"/>
    <sheet name="Siglas" sheetId="3" r:id="rId2"/>
    <sheet name="1" sheetId="1" r:id="rId3"/>
    <sheet name="2" sheetId="4" r:id="rId4"/>
    <sheet name="3" sheetId="5" r:id="rId5"/>
    <sheet name="4 e 5" sheetId="6" r:id="rId6"/>
    <sheet name="6" sheetId="7" r:id="rId7"/>
    <sheet name="7" sheetId="8" r:id="rId8"/>
    <sheet name="8" sheetId="9" r:id="rId9"/>
    <sheet name="9 e 10" sheetId="10" r:id="rId10"/>
    <sheet name="11 e 12" sheetId="11" r:id="rId11"/>
    <sheet name="13 e 14" sheetId="12" r:id="rId12"/>
    <sheet name="15" sheetId="13" r:id="rId13"/>
    <sheet name="16 e 17" sheetId="14" r:id="rId14"/>
    <sheet name="18" sheetId="15" r:id="rId15"/>
    <sheet name="19 e 20" sheetId="16" r:id="rId16"/>
    <sheet name="21" sheetId="36" r:id="rId17"/>
    <sheet name="22" sheetId="17" r:id="rId18"/>
    <sheet name="23" sheetId="18" r:id="rId19"/>
    <sheet name="24" sheetId="19" r:id="rId20"/>
    <sheet name="25" sheetId="20" r:id="rId21"/>
    <sheet name="26" sheetId="21" r:id="rId22"/>
    <sheet name="27" sheetId="22" r:id="rId23"/>
    <sheet name="28" sheetId="23" r:id="rId24"/>
    <sheet name="29" sheetId="24" r:id="rId25"/>
  </sheets>
  <externalReferences>
    <externalReference r:id="rId26"/>
  </externalReferences>
  <definedNames>
    <definedName name="\a">#N/A</definedName>
    <definedName name="_" localSheetId="0">#REF!</definedName>
    <definedName name="_" localSheetId="16">#REF!</definedName>
    <definedName name="_" localSheetId="1">#REF!</definedName>
    <definedName name="_">#REF!</definedName>
    <definedName name="_t1">#REF!</definedName>
    <definedName name="A" localSheetId="16">#REF!</definedName>
    <definedName name="A" localSheetId="1">#REF!</definedName>
    <definedName name="A">#REF!</definedName>
    <definedName name="aa" localSheetId="16">#REF!</definedName>
    <definedName name="aa" localSheetId="1">#REF!</definedName>
    <definedName name="aa">#REF!</definedName>
    <definedName name="Anuário99CNH" localSheetId="16">#REF!</definedName>
    <definedName name="Anuário99CNH" localSheetId="1">#REF!</definedName>
    <definedName name="Anuário99CNH">#REF!</definedName>
    <definedName name="ASAS" localSheetId="16">#REF!</definedName>
    <definedName name="ASAS" localSheetId="1">#REF!</definedName>
    <definedName name="ASAS">#REF!</definedName>
    <definedName name="b" localSheetId="16">#REF!</definedName>
    <definedName name="b" localSheetId="1">#REF!</definedName>
    <definedName name="b">#REF!</definedName>
    <definedName name="bb" localSheetId="16">#REF!</definedName>
    <definedName name="bb" localSheetId="1">#REF!</definedName>
    <definedName name="bb">#REF!</definedName>
    <definedName name="Cabe_1" localSheetId="16">#REF!</definedName>
    <definedName name="Cabe_1" localSheetId="1">#REF!</definedName>
    <definedName name="Cabe_1">#REF!</definedName>
    <definedName name="Cabe_2" localSheetId="16">#REF!</definedName>
    <definedName name="Cabe_2" localSheetId="1">#REF!</definedName>
    <definedName name="Cabe_2">#REF!</definedName>
    <definedName name="Cabe_3" localSheetId="16">#REF!</definedName>
    <definedName name="Cabe_3" localSheetId="1">#REF!</definedName>
    <definedName name="Cabe_3">#REF!</definedName>
    <definedName name="Cabe_4" localSheetId="16">#REF!</definedName>
    <definedName name="Cabe_4" localSheetId="1">#REF!</definedName>
    <definedName name="Cabe_4">#REF!</definedName>
    <definedName name="Cabe_5" localSheetId="16">#REF!</definedName>
    <definedName name="Cabe_5">#REF!</definedName>
    <definedName name="Cabe_6" localSheetId="16">#REF!</definedName>
    <definedName name="Cabe_6">#REF!</definedName>
    <definedName name="Cabe_7" localSheetId="16">#REF!</definedName>
    <definedName name="Cabe_7">#REF!</definedName>
    <definedName name="Cabe_8" localSheetId="16">#REF!</definedName>
    <definedName name="Cabe_8">#REF!</definedName>
    <definedName name="cc" localSheetId="16">#REF!</definedName>
    <definedName name="cc" localSheetId="1">#REF!</definedName>
    <definedName name="cc">#REF!</definedName>
    <definedName name="cen_1" localSheetId="16">#REF!</definedName>
    <definedName name="cen_1" localSheetId="1">#REF!</definedName>
    <definedName name="cen_1">#REF!</definedName>
    <definedName name="cen_2" localSheetId="16">#REF!</definedName>
    <definedName name="cen_2" localSheetId="1">#REF!</definedName>
    <definedName name="cen_2">#REF!</definedName>
    <definedName name="cen_3" localSheetId="16">#REF!</definedName>
    <definedName name="cen_3" localSheetId="1">#REF!</definedName>
    <definedName name="cen_3">#REF!</definedName>
    <definedName name="cen_t" localSheetId="16">#REF!</definedName>
    <definedName name="cen_t" localSheetId="1">#REF!</definedName>
    <definedName name="cen_t">#REF!</definedName>
    <definedName name="dd" localSheetId="16">#REF!</definedName>
    <definedName name="dd" localSheetId="1">#REF!</definedName>
    <definedName name="dd">#REF!</definedName>
    <definedName name="ddd">#REF!</definedName>
    <definedName name="ddddd" localSheetId="16">#REF!</definedName>
    <definedName name="ddddd" localSheetId="1">#REF!</definedName>
    <definedName name="ddddd">#REF!</definedName>
    <definedName name="dddkkk">#REF!</definedName>
    <definedName name="dir_1" localSheetId="16">#REF!</definedName>
    <definedName name="dir_1" localSheetId="1">#REF!</definedName>
    <definedName name="dir_1">#REF!</definedName>
    <definedName name="dir_2" localSheetId="16">#REF!</definedName>
    <definedName name="dir_2" localSheetId="1">#REF!</definedName>
    <definedName name="dir_2">#REF!</definedName>
    <definedName name="dir_3" localSheetId="16">#REF!</definedName>
    <definedName name="dir_3" localSheetId="1">#REF!</definedName>
    <definedName name="dir_3">#REF!</definedName>
    <definedName name="dir_t" localSheetId="16">#REF!</definedName>
    <definedName name="dir_t" localSheetId="1">#REF!</definedName>
    <definedName name="dir_t">#REF!</definedName>
    <definedName name="DISTRITOS" localSheetId="16">#REF!</definedName>
    <definedName name="DISTRITOS" localSheetId="1">#REF!</definedName>
    <definedName name="DISTRITOS">#REF!</definedName>
    <definedName name="distritos1" localSheetId="16">#REF!</definedName>
    <definedName name="distritos1" localSheetId="1">#REF!</definedName>
    <definedName name="distritos1">#REF!</definedName>
    <definedName name="Distritos2" localSheetId="16">#REF!</definedName>
    <definedName name="Distritos2" localSheetId="1">#REF!</definedName>
    <definedName name="Distritos2">#REF!</definedName>
    <definedName name="DS" localSheetId="16">#REF!</definedName>
    <definedName name="DS" localSheetId="1">#REF!</definedName>
    <definedName name="DS">#REF!</definedName>
    <definedName name="ee" localSheetId="16">#REF!</definedName>
    <definedName name="ee" localSheetId="1">#REF!</definedName>
    <definedName name="ee">#REF!</definedName>
    <definedName name="esq_1" localSheetId="16">#REF!</definedName>
    <definedName name="esq_1" localSheetId="1">#REF!</definedName>
    <definedName name="esq_1">#REF!</definedName>
    <definedName name="esq_2" localSheetId="16">#REF!</definedName>
    <definedName name="esq_2" localSheetId="1">#REF!</definedName>
    <definedName name="esq_2">#REF!</definedName>
    <definedName name="esq_3" localSheetId="16">#REF!</definedName>
    <definedName name="esq_3" localSheetId="1">#REF!</definedName>
    <definedName name="esq_3">#REF!</definedName>
    <definedName name="esq_t" localSheetId="16">#REF!</definedName>
    <definedName name="esq_t" localSheetId="1">#REF!</definedName>
    <definedName name="esq_t">#REF!</definedName>
    <definedName name="EWTRFER" localSheetId="16">#REF!</definedName>
    <definedName name="EWTRFER" localSheetId="1">#REF!</definedName>
    <definedName name="EWTRFER">#REF!</definedName>
    <definedName name="ff" localSheetId="16">#REF!</definedName>
    <definedName name="ff" localSheetId="1">#REF!</definedName>
    <definedName name="ff">#REF!</definedName>
    <definedName name="fff">#REF!</definedName>
    <definedName name="ffffff">#REF!</definedName>
    <definedName name="GFFG">'[1]Tx média'!$A$3</definedName>
    <definedName name="gg" localSheetId="16">#REF!</definedName>
    <definedName name="gg" localSheetId="1">#REF!</definedName>
    <definedName name="gg">#REF!</definedName>
    <definedName name="GGGG">#REF!</definedName>
    <definedName name="indic_ITRM" localSheetId="16">#REF!</definedName>
    <definedName name="indic_ITRM" localSheetId="1">#REF!</definedName>
    <definedName name="indic_ITRM">#REF!</definedName>
    <definedName name="Indic_TransRodoviario" localSheetId="16">#REF!</definedName>
    <definedName name="Indic_TransRodoviario" localSheetId="1">#REF!</definedName>
    <definedName name="Indic_TransRodoviario">#REF!</definedName>
    <definedName name="Indic_VáriosPerfGéneroSaúde" localSheetId="16">#REF!</definedName>
    <definedName name="Indic_VáriosPerfGéneroSaúde" localSheetId="1">#REF!</definedName>
    <definedName name="Indic_VáriosPerfGéneroSaúde">#REF!</definedName>
    <definedName name="IR_PARA" localSheetId="16">#REF!</definedName>
    <definedName name="IR_PARA" localSheetId="1">#REF!</definedName>
    <definedName name="IR_PARA">#REF!</definedName>
    <definedName name="Ir_para2" localSheetId="16">#REF!</definedName>
    <definedName name="Ir_para2" localSheetId="1">#REF!</definedName>
    <definedName name="Ir_para2">#REF!</definedName>
    <definedName name="jjj">#REF!</definedName>
    <definedName name="k" localSheetId="16">#REF!</definedName>
    <definedName name="k" localSheetId="1">#REF!</definedName>
    <definedName name="k">#REF!</definedName>
    <definedName name="mmmm" localSheetId="16">#REF!</definedName>
    <definedName name="mmmm" localSheetId="1">#REF!</definedName>
    <definedName name="mmmm">#REF!</definedName>
    <definedName name="nnn" localSheetId="16">#REF!</definedName>
    <definedName name="nnn" localSheetId="1">#REF!</definedName>
    <definedName name="nnn">#REF!</definedName>
    <definedName name="NUTS98" localSheetId="16">#REF!</definedName>
    <definedName name="NUTS98" localSheetId="1">#REF!</definedName>
    <definedName name="NUTS98">#REF!</definedName>
    <definedName name="Pag_1" localSheetId="16">#REF!</definedName>
    <definedName name="Pag_1" localSheetId="1">#REF!</definedName>
    <definedName name="Pag_1">#REF!</definedName>
    <definedName name="Print_Area_MI" localSheetId="16">#REF!</definedName>
    <definedName name="Print_Area_MI" localSheetId="1">#REF!</definedName>
    <definedName name="Print_Area_MI">#REF!</definedName>
    <definedName name="Print_area_MI1" localSheetId="16">#REF!</definedName>
    <definedName name="Print_area_MI1" localSheetId="1">#REF!</definedName>
    <definedName name="Print_area_MI1">#REF!</definedName>
    <definedName name="QP_QC_1999" localSheetId="16">#REF!</definedName>
    <definedName name="QP_QC_1999" localSheetId="1">#REF!</definedName>
    <definedName name="QP_QC_1999">#REF!</definedName>
    <definedName name="QQ" localSheetId="16">#REF!</definedName>
    <definedName name="QQ" localSheetId="1">#REF!</definedName>
    <definedName name="QQ">#REF!</definedName>
    <definedName name="QQQ" localSheetId="16">#REF!</definedName>
    <definedName name="QQQ" localSheetId="1">#REF!</definedName>
    <definedName name="QQQ">#REF!</definedName>
    <definedName name="Quadro_a1" localSheetId="16">#REF!</definedName>
    <definedName name="Quadro_a1" localSheetId="1">#REF!</definedName>
    <definedName name="Quadro_a1">#REF!</definedName>
    <definedName name="Quadro_a2" localSheetId="16">#REF!</definedName>
    <definedName name="Quadro_a2" localSheetId="1">#REF!</definedName>
    <definedName name="Quadro_a2">#REF!</definedName>
    <definedName name="Quadro_b1" localSheetId="16">#REF!</definedName>
    <definedName name="Quadro_b1">#REF!</definedName>
    <definedName name="Quadro_b2" localSheetId="16">#REF!</definedName>
    <definedName name="Quadro_b2">#REF!</definedName>
    <definedName name="Quadro_III.17___Parque_de_veículos_rodoviários_motorizados_presumivelmente_em_circulação__segundo_o_tipo_de_veículo" localSheetId="16">#REF!</definedName>
    <definedName name="Quadro_III.17___Parque_de_veículos_rodoviários_motorizados_presumivelmente_em_circulação__segundo_o_tipo_de_veículo" localSheetId="1">#REF!</definedName>
    <definedName name="Quadro_III.17___Parque_de_veículos_rodoviários_motorizados_presumivelmente_em_circulação__segundo_o_tipo_de_veículo">#REF!</definedName>
    <definedName name="Query1" localSheetId="16">#REF!</definedName>
    <definedName name="Query1" localSheetId="1">#REF!</definedName>
    <definedName name="Query1">#REF!</definedName>
    <definedName name="Query2" localSheetId="16">#REF!</definedName>
    <definedName name="Query2" localSheetId="1">#REF!</definedName>
    <definedName name="Query2">#REF!</definedName>
    <definedName name="query3" localSheetId="16">#REF!</definedName>
    <definedName name="query3" localSheetId="1">#REF!</definedName>
    <definedName name="query3">#REF!</definedName>
    <definedName name="rr" localSheetId="16">#REF!</definedName>
    <definedName name="rr" localSheetId="1">#REF!</definedName>
    <definedName name="rr">#REF!</definedName>
    <definedName name="SPSS" localSheetId="16">#REF!</definedName>
    <definedName name="SPSS" localSheetId="1">#REF!</definedName>
    <definedName name="SPSS">#REF!</definedName>
    <definedName name="Tit_1" localSheetId="16">#REF!</definedName>
    <definedName name="Tit_1" localSheetId="1">#REF!</definedName>
    <definedName name="Tit_1">#REF!</definedName>
    <definedName name="Tit_2" localSheetId="16">#REF!</definedName>
    <definedName name="Tit_2" localSheetId="1">#REF!</definedName>
    <definedName name="Tit_2">#REF!</definedName>
    <definedName name="Tit_3" localSheetId="16">#REF!</definedName>
    <definedName name="Tit_3" localSheetId="1">#REF!</definedName>
    <definedName name="Tit_3">#REF!</definedName>
    <definedName name="Tit_4" localSheetId="16">#REF!</definedName>
    <definedName name="Tit_4" localSheetId="1">#REF!</definedName>
    <definedName name="Tit_4">#REF!</definedName>
    <definedName name="Tit_5" localSheetId="16">#REF!</definedName>
    <definedName name="Tit_5" localSheetId="1">#REF!</definedName>
    <definedName name="Tit_5">#REF!</definedName>
    <definedName name="Titulo" localSheetId="16">#REF!</definedName>
    <definedName name="Titulo" localSheetId="1">#REF!</definedName>
    <definedName name="Titulo">#REF!</definedName>
    <definedName name="Todo" localSheetId="16">#REF!</definedName>
    <definedName name="Todo" localSheetId="1">#REF!</definedName>
    <definedName name="Todo">#REF!</definedName>
    <definedName name="Total_Receita_por_concelho" localSheetId="16">#REF!</definedName>
    <definedName name="Total_Receita_por_concelho" localSheetId="1">#REF!</definedName>
    <definedName name="Total_Receita_por_concelho">#REF!</definedName>
    <definedName name="tt" localSheetId="16">#REF!</definedName>
    <definedName name="tt" localSheetId="1">#REF!</definedName>
    <definedName name="tt">#REF!</definedName>
    <definedName name="Tudo" localSheetId="16">#REF!</definedName>
    <definedName name="Tudo" localSheetId="1">#REF!</definedName>
    <definedName name="Tudo">#REF!</definedName>
    <definedName name="vsdv" localSheetId="16">#REF!</definedName>
    <definedName name="vsdv" localSheetId="1">#REF!</definedName>
    <definedName name="vsdv">#REF!</definedName>
    <definedName name="wefqwer" localSheetId="16">#REF!</definedName>
    <definedName name="wefqwer" localSheetId="1">#REF!</definedName>
    <definedName name="wefqwer">#REF!</definedName>
    <definedName name="wqdswe" localSheetId="16">#REF!</definedName>
    <definedName name="wqdswe" localSheetId="1">#REF!</definedName>
    <definedName name="wqdswe">#REF!</definedName>
    <definedName name="ww" localSheetId="16">#REF!</definedName>
    <definedName name="ww" localSheetId="1">#REF!</definedName>
    <definedName name="ww">#REF!</definedName>
    <definedName name="xx" localSheetId="16">#REF!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0" l="1"/>
  <c r="E15" i="20"/>
  <c r="I9" i="17"/>
  <c r="H9" i="17"/>
  <c r="N6" i="10"/>
  <c r="O6" i="10"/>
  <c r="P6" i="10"/>
  <c r="N7" i="10"/>
  <c r="O7" i="10"/>
  <c r="P7" i="10"/>
  <c r="N8" i="10"/>
  <c r="O8" i="10"/>
  <c r="P8" i="10"/>
  <c r="J12" i="9"/>
  <c r="E34" i="6"/>
  <c r="F34" i="6"/>
  <c r="H34" i="6"/>
  <c r="I34" i="6"/>
  <c r="K34" i="6"/>
  <c r="L34" i="6"/>
  <c r="E35" i="6"/>
  <c r="F35" i="6"/>
  <c r="H35" i="6"/>
  <c r="I35" i="6"/>
  <c r="K35" i="6"/>
  <c r="L35" i="6"/>
  <c r="E36" i="6"/>
  <c r="F36" i="6"/>
  <c r="H36" i="6"/>
  <c r="I36" i="6"/>
  <c r="K36" i="6"/>
  <c r="L36" i="6"/>
  <c r="C33" i="6"/>
  <c r="C34" i="6"/>
  <c r="C35" i="6"/>
  <c r="C36" i="6"/>
  <c r="B34" i="6"/>
  <c r="B35" i="6"/>
  <c r="B36" i="6"/>
  <c r="H14" i="20"/>
  <c r="G13" i="20"/>
  <c r="D13" i="20"/>
  <c r="G9" i="18"/>
  <c r="D9" i="18"/>
  <c r="G9" i="17"/>
  <c r="D9" i="17"/>
  <c r="J10" i="9"/>
  <c r="D7" i="20"/>
  <c r="D9" i="20"/>
  <c r="D11" i="20"/>
  <c r="B31" i="6"/>
  <c r="C31" i="6"/>
  <c r="E31" i="6"/>
  <c r="F31" i="6"/>
  <c r="H31" i="6"/>
  <c r="I31" i="6"/>
  <c r="K31" i="6"/>
  <c r="L31" i="6"/>
  <c r="B32" i="6"/>
  <c r="C32" i="6"/>
  <c r="E32" i="6"/>
  <c r="F32" i="6"/>
  <c r="H32" i="6"/>
  <c r="I32" i="6"/>
  <c r="K32" i="6"/>
  <c r="L32" i="6"/>
  <c r="B33" i="6"/>
  <c r="E33" i="6"/>
  <c r="F33" i="6"/>
  <c r="H33" i="6"/>
  <c r="I33" i="6"/>
  <c r="K33" i="6"/>
  <c r="L33" i="6"/>
  <c r="I6" i="18"/>
  <c r="I7" i="18"/>
  <c r="I8" i="18"/>
  <c r="H7" i="18"/>
  <c r="H8" i="18"/>
  <c r="H6" i="18"/>
  <c r="G6" i="18"/>
  <c r="G7" i="18"/>
  <c r="G8" i="18"/>
  <c r="D6" i="18"/>
  <c r="D7" i="18"/>
  <c r="D8" i="18"/>
  <c r="I6" i="17"/>
  <c r="H6" i="17"/>
  <c r="I7" i="17"/>
  <c r="I8" i="17"/>
  <c r="H7" i="17"/>
  <c r="H8" i="17"/>
  <c r="G6" i="17"/>
  <c r="G7" i="17"/>
  <c r="G8" i="17"/>
  <c r="D7" i="17"/>
  <c r="D8" i="17"/>
  <c r="L26" i="6"/>
  <c r="L27" i="6"/>
  <c r="L28" i="6"/>
  <c r="L29" i="6"/>
  <c r="L30" i="6"/>
  <c r="K26" i="6"/>
  <c r="K27" i="6"/>
  <c r="K28" i="6"/>
  <c r="K29" i="6"/>
  <c r="K30" i="6"/>
  <c r="I26" i="6"/>
  <c r="I27" i="6"/>
  <c r="I28" i="6"/>
  <c r="I29" i="6"/>
  <c r="I30" i="6"/>
  <c r="H26" i="6"/>
  <c r="H27" i="6"/>
  <c r="H28" i="6"/>
  <c r="H29" i="6"/>
  <c r="H30" i="6"/>
  <c r="F26" i="6"/>
  <c r="F27" i="6"/>
  <c r="F28" i="6"/>
  <c r="F29" i="6"/>
  <c r="F30" i="6"/>
  <c r="E26" i="6"/>
  <c r="E27" i="6"/>
  <c r="E28" i="6"/>
  <c r="E29" i="6"/>
  <c r="E30" i="6"/>
  <c r="L6" i="16"/>
  <c r="M6" i="16"/>
  <c r="L7" i="16"/>
  <c r="M7" i="16"/>
  <c r="L8" i="16"/>
  <c r="M8" i="16"/>
  <c r="L9" i="16"/>
  <c r="M9" i="16"/>
  <c r="L10" i="16"/>
  <c r="M10" i="16"/>
  <c r="L11" i="16"/>
  <c r="M11" i="16"/>
  <c r="L12" i="16"/>
  <c r="M12" i="16"/>
  <c r="L13" i="16"/>
  <c r="M13" i="16"/>
  <c r="K7" i="16"/>
  <c r="K8" i="16"/>
  <c r="K9" i="16"/>
  <c r="K10" i="16"/>
  <c r="K11" i="16"/>
  <c r="K12" i="16"/>
  <c r="K13" i="16"/>
  <c r="K6" i="16"/>
  <c r="O6" i="12"/>
  <c r="P6" i="12"/>
  <c r="O7" i="12"/>
  <c r="P7" i="12"/>
  <c r="O8" i="12"/>
  <c r="P8" i="12"/>
  <c r="O9" i="12"/>
  <c r="P9" i="12"/>
  <c r="O10" i="12"/>
  <c r="P10" i="12"/>
  <c r="O11" i="12"/>
  <c r="P11" i="12"/>
  <c r="O12" i="12"/>
  <c r="P12" i="12"/>
  <c r="O13" i="12"/>
  <c r="P13" i="12"/>
  <c r="N7" i="12"/>
  <c r="N8" i="12"/>
  <c r="N9" i="12"/>
  <c r="N10" i="12"/>
  <c r="N11" i="12"/>
  <c r="N12" i="12"/>
  <c r="N13" i="12"/>
  <c r="N6" i="12"/>
  <c r="M11" i="9"/>
  <c r="D11" i="9"/>
  <c r="B14" i="9"/>
  <c r="C14" i="9"/>
  <c r="E14" i="9"/>
  <c r="F14" i="9"/>
  <c r="C26" i="6"/>
  <c r="C27" i="6"/>
  <c r="C28" i="6"/>
  <c r="C29" i="6"/>
  <c r="C30" i="6"/>
  <c r="B26" i="6"/>
  <c r="B27" i="6"/>
  <c r="B28" i="6"/>
  <c r="B29" i="6"/>
  <c r="B30" i="6"/>
  <c r="D6" i="7"/>
  <c r="G6" i="7"/>
  <c r="J6" i="7"/>
  <c r="M6" i="7"/>
  <c r="D7" i="7"/>
  <c r="G7" i="7"/>
  <c r="J7" i="7"/>
  <c r="M7" i="7"/>
  <c r="D8" i="7"/>
  <c r="G8" i="7"/>
  <c r="J8" i="7"/>
  <c r="M8" i="7"/>
  <c r="D9" i="7"/>
  <c r="G9" i="7"/>
  <c r="J9" i="7"/>
  <c r="M9" i="7"/>
  <c r="D10" i="7"/>
  <c r="G10" i="7"/>
  <c r="J10" i="7"/>
  <c r="M10" i="7"/>
  <c r="D11" i="7"/>
  <c r="G11" i="7"/>
  <c r="J11" i="7"/>
  <c r="M11" i="7"/>
  <c r="D12" i="7"/>
  <c r="G12" i="7"/>
  <c r="J12" i="7"/>
  <c r="M12" i="7"/>
  <c r="D6" i="8"/>
  <c r="G6" i="8"/>
  <c r="J6" i="8"/>
  <c r="M6" i="8"/>
  <c r="D7" i="8"/>
  <c r="G7" i="8"/>
  <c r="J7" i="8"/>
  <c r="M7" i="8"/>
  <c r="D8" i="8"/>
  <c r="G8" i="8"/>
  <c r="J8" i="8"/>
  <c r="M8" i="8"/>
  <c r="D9" i="8"/>
  <c r="G9" i="8"/>
  <c r="J9" i="8"/>
  <c r="M9" i="8"/>
  <c r="D10" i="8"/>
  <c r="G10" i="8"/>
  <c r="J10" i="8"/>
  <c r="M10" i="8"/>
  <c r="D11" i="8"/>
  <c r="G11" i="8"/>
  <c r="J11" i="8"/>
  <c r="M11" i="8"/>
  <c r="D12" i="8"/>
  <c r="G12" i="8"/>
  <c r="J12" i="8"/>
  <c r="M12" i="8"/>
  <c r="D13" i="8"/>
  <c r="G13" i="8"/>
  <c r="J13" i="8"/>
  <c r="M13" i="8"/>
  <c r="B35" i="30"/>
  <c r="J9" i="17" l="1"/>
  <c r="J7" i="18"/>
  <c r="J6" i="18"/>
  <c r="J8" i="18"/>
  <c r="J6" i="17"/>
  <c r="J7" i="17"/>
  <c r="J8" i="17" l="1"/>
  <c r="O6" i="11" l="1"/>
  <c r="P6" i="11"/>
  <c r="O7" i="11"/>
  <c r="P7" i="11"/>
  <c r="N7" i="11"/>
  <c r="N6" i="11"/>
  <c r="G9" i="9"/>
  <c r="G7" i="1"/>
  <c r="B46" i="30" l="1"/>
  <c r="B15" i="11" l="1"/>
  <c r="K14" i="9"/>
  <c r="C18" i="6"/>
  <c r="D18" i="6"/>
  <c r="E18" i="6"/>
  <c r="F18" i="6"/>
  <c r="G18" i="6"/>
  <c r="H18" i="6"/>
  <c r="I18" i="6"/>
  <c r="J18" i="6"/>
  <c r="K18" i="6"/>
  <c r="L18" i="6"/>
  <c r="M18" i="6"/>
  <c r="B18" i="6"/>
  <c r="H10" i="20" l="1"/>
  <c r="H12" i="20"/>
  <c r="H8" i="20"/>
  <c r="G9" i="20"/>
  <c r="G11" i="20"/>
  <c r="G7" i="20"/>
  <c r="D7" i="19"/>
  <c r="D8" i="19"/>
  <c r="D9" i="19"/>
  <c r="D10" i="19"/>
  <c r="D11" i="19"/>
  <c r="D12" i="19"/>
  <c r="D13" i="19"/>
  <c r="D6" i="19"/>
  <c r="G14" i="13"/>
  <c r="G12" i="13"/>
  <c r="L14" i="9" l="1"/>
  <c r="I14" i="9"/>
  <c r="H14" i="9"/>
  <c r="J14" i="9" l="1"/>
  <c r="G14" i="9"/>
  <c r="B52" i="30" l="1"/>
  <c r="B51" i="30"/>
  <c r="B47" i="30"/>
  <c r="B45" i="30"/>
  <c r="B44" i="30"/>
  <c r="B43" i="30"/>
  <c r="B42" i="30"/>
  <c r="B34" i="30"/>
  <c r="B33" i="30"/>
  <c r="B32" i="30"/>
  <c r="B31" i="30"/>
  <c r="B30" i="30"/>
  <c r="B29" i="30"/>
  <c r="B28" i="30"/>
  <c r="B27" i="30"/>
  <c r="B26" i="30"/>
  <c r="B25" i="30"/>
  <c r="B24" i="30"/>
  <c r="B23" i="30"/>
  <c r="B22" i="30"/>
  <c r="B21" i="30"/>
  <c r="B20" i="30"/>
  <c r="B19" i="30"/>
  <c r="B18" i="30"/>
  <c r="B17" i="30"/>
  <c r="B13" i="30"/>
  <c r="B12" i="30"/>
  <c r="I11" i="5" l="1"/>
  <c r="E11" i="5"/>
  <c r="C14" i="5"/>
  <c r="D14" i="5"/>
  <c r="F14" i="5"/>
  <c r="G14" i="5"/>
  <c r="H14" i="5"/>
  <c r="B14" i="5"/>
  <c r="C13" i="5"/>
  <c r="D13" i="5"/>
  <c r="F13" i="5"/>
  <c r="G13" i="5"/>
  <c r="H13" i="5"/>
  <c r="B13" i="5"/>
  <c r="C12" i="5"/>
  <c r="D12" i="5"/>
  <c r="F12" i="5"/>
  <c r="G12" i="5"/>
  <c r="H12" i="5"/>
  <c r="B12" i="5"/>
  <c r="K5" i="24"/>
  <c r="I5" i="5" l="1"/>
  <c r="I12" i="5" s="1"/>
  <c r="E5" i="5"/>
  <c r="E12" i="5" s="1"/>
  <c r="A4" i="22"/>
  <c r="A4" i="21"/>
  <c r="A4" i="20"/>
  <c r="A4" i="19"/>
  <c r="A4" i="18"/>
  <c r="A4" i="17"/>
  <c r="A19" i="16"/>
  <c r="A4" i="16"/>
  <c r="A4" i="15"/>
  <c r="A13" i="14"/>
  <c r="A4" i="14"/>
  <c r="A4" i="13"/>
  <c r="A19" i="12"/>
  <c r="A4" i="12"/>
  <c r="A12" i="11"/>
  <c r="A4" i="11"/>
  <c r="A13" i="10"/>
  <c r="A4" i="10"/>
  <c r="A4" i="9"/>
  <c r="A4" i="8"/>
  <c r="A4" i="7"/>
  <c r="A4" i="4"/>
  <c r="G8" i="9" l="1"/>
  <c r="I29" i="16"/>
  <c r="H29" i="16"/>
  <c r="I28" i="16"/>
  <c r="H28" i="16"/>
  <c r="I27" i="16"/>
  <c r="H27" i="16"/>
  <c r="I26" i="16"/>
  <c r="H26" i="16"/>
  <c r="I25" i="16"/>
  <c r="H25" i="16"/>
  <c r="I24" i="16"/>
  <c r="H24" i="16"/>
  <c r="I23" i="16"/>
  <c r="H23" i="16"/>
  <c r="I22" i="16"/>
  <c r="H22" i="16"/>
  <c r="F29" i="16"/>
  <c r="E29" i="16"/>
  <c r="F28" i="16"/>
  <c r="E28" i="16"/>
  <c r="F27" i="16"/>
  <c r="E27" i="16"/>
  <c r="F26" i="16"/>
  <c r="E26" i="16"/>
  <c r="F25" i="16"/>
  <c r="E25" i="16"/>
  <c r="F24" i="16"/>
  <c r="E24" i="16"/>
  <c r="F23" i="16"/>
  <c r="E23" i="16"/>
  <c r="F22" i="16"/>
  <c r="E22" i="16"/>
  <c r="C28" i="16"/>
  <c r="C23" i="16"/>
  <c r="C24" i="16"/>
  <c r="C25" i="16"/>
  <c r="C26" i="16"/>
  <c r="C27" i="16"/>
  <c r="C29" i="16"/>
  <c r="C22" i="16"/>
  <c r="B23" i="16"/>
  <c r="B24" i="16"/>
  <c r="B25" i="16"/>
  <c r="B26" i="16"/>
  <c r="B27" i="16"/>
  <c r="B28" i="16"/>
  <c r="B29" i="16"/>
  <c r="B22" i="16"/>
  <c r="I18" i="14"/>
  <c r="H18" i="14"/>
  <c r="I17" i="14"/>
  <c r="H17" i="14"/>
  <c r="I16" i="14"/>
  <c r="H16" i="14"/>
  <c r="F18" i="14"/>
  <c r="E18" i="14"/>
  <c r="F17" i="14"/>
  <c r="E17" i="14"/>
  <c r="F16" i="14"/>
  <c r="E16" i="14"/>
  <c r="C17" i="14"/>
  <c r="C18" i="14"/>
  <c r="C16" i="14"/>
  <c r="B17" i="14"/>
  <c r="B18" i="14"/>
  <c r="B16" i="14"/>
  <c r="L29" i="12"/>
  <c r="K29" i="12"/>
  <c r="L28" i="12"/>
  <c r="K28" i="12"/>
  <c r="L27" i="12"/>
  <c r="K27" i="12"/>
  <c r="L26" i="12"/>
  <c r="K26" i="12"/>
  <c r="L25" i="12"/>
  <c r="K25" i="12"/>
  <c r="L24" i="12"/>
  <c r="K24" i="12"/>
  <c r="L23" i="12"/>
  <c r="K23" i="12"/>
  <c r="L22" i="12"/>
  <c r="K22" i="12"/>
  <c r="I29" i="12"/>
  <c r="H29" i="12"/>
  <c r="I28" i="12"/>
  <c r="H28" i="12"/>
  <c r="I27" i="12"/>
  <c r="H27" i="12"/>
  <c r="I26" i="12"/>
  <c r="H26" i="12"/>
  <c r="I25" i="12"/>
  <c r="H25" i="12"/>
  <c r="I24" i="12"/>
  <c r="H24" i="12"/>
  <c r="I23" i="12"/>
  <c r="H23" i="12"/>
  <c r="I22" i="12"/>
  <c r="H22" i="12"/>
  <c r="F29" i="12"/>
  <c r="E29" i="12"/>
  <c r="F28" i="12"/>
  <c r="E28" i="12"/>
  <c r="F27" i="12"/>
  <c r="E27" i="12"/>
  <c r="F26" i="12"/>
  <c r="E26" i="12"/>
  <c r="F25" i="12"/>
  <c r="E25" i="12"/>
  <c r="F24" i="12"/>
  <c r="E24" i="12"/>
  <c r="F23" i="12"/>
  <c r="E23" i="12"/>
  <c r="F22" i="12"/>
  <c r="E22" i="12"/>
  <c r="C23" i="12"/>
  <c r="C24" i="12"/>
  <c r="C25" i="12"/>
  <c r="C26" i="12"/>
  <c r="C27" i="12"/>
  <c r="C28" i="12"/>
  <c r="C29" i="12"/>
  <c r="C22" i="12"/>
  <c r="B23" i="12"/>
  <c r="B24" i="12"/>
  <c r="B25" i="12"/>
  <c r="B26" i="12"/>
  <c r="B27" i="12"/>
  <c r="B28" i="12"/>
  <c r="B29" i="12"/>
  <c r="B22" i="12"/>
  <c r="L16" i="11"/>
  <c r="K16" i="11"/>
  <c r="L15" i="11"/>
  <c r="K15" i="11"/>
  <c r="I16" i="11"/>
  <c r="H16" i="11"/>
  <c r="I15" i="11"/>
  <c r="H15" i="11"/>
  <c r="F16" i="11"/>
  <c r="E16" i="11"/>
  <c r="F15" i="11"/>
  <c r="E15" i="11"/>
  <c r="C16" i="11"/>
  <c r="C15" i="11"/>
  <c r="B16" i="11"/>
  <c r="L18" i="10"/>
  <c r="K18" i="10"/>
  <c r="L17" i="10"/>
  <c r="K17" i="10"/>
  <c r="L16" i="10"/>
  <c r="K16" i="10"/>
  <c r="I18" i="10"/>
  <c r="H18" i="10"/>
  <c r="I17" i="10"/>
  <c r="H17" i="10"/>
  <c r="I16" i="10"/>
  <c r="H16" i="10"/>
  <c r="F18" i="10"/>
  <c r="E18" i="10"/>
  <c r="F17" i="10"/>
  <c r="E17" i="10"/>
  <c r="F16" i="10"/>
  <c r="E16" i="10"/>
  <c r="C17" i="10"/>
  <c r="C18" i="10"/>
  <c r="C16" i="10"/>
  <c r="B17" i="10"/>
  <c r="B18" i="10"/>
  <c r="B16" i="10"/>
  <c r="L25" i="6"/>
  <c r="K25" i="6"/>
  <c r="I25" i="6"/>
  <c r="H25" i="6"/>
  <c r="F25" i="6"/>
  <c r="E25" i="6"/>
  <c r="C25" i="6"/>
  <c r="B25" i="6"/>
  <c r="N16" i="11" l="1"/>
  <c r="O16" i="11"/>
  <c r="N15" i="11"/>
  <c r="O15" i="11"/>
  <c r="O17" i="10" l="1"/>
  <c r="N17" i="10"/>
  <c r="N16" i="10"/>
  <c r="O16" i="10"/>
  <c r="N18" i="10"/>
  <c r="O18" i="10"/>
  <c r="J9" i="14"/>
  <c r="G9" i="14"/>
  <c r="D9" i="14"/>
  <c r="M14" i="12"/>
  <c r="J14" i="12"/>
  <c r="G14" i="12"/>
  <c r="D14" i="12"/>
  <c r="P14" i="12" l="1"/>
  <c r="G7" i="4"/>
  <c r="E10" i="5" l="1"/>
  <c r="E14" i="5" s="1"/>
  <c r="E9" i="5"/>
  <c r="E8" i="5"/>
  <c r="E7" i="5"/>
  <c r="E6" i="5"/>
  <c r="E13" i="5" s="1"/>
  <c r="I8" i="5" l="1"/>
  <c r="I9" i="5"/>
  <c r="I10" i="5"/>
  <c r="I14" i="5" s="1"/>
  <c r="I6" i="5"/>
  <c r="I13" i="5" s="1"/>
  <c r="I7" i="5"/>
  <c r="N23" i="12"/>
  <c r="O23" i="12"/>
  <c r="N24" i="12"/>
  <c r="O24" i="12"/>
  <c r="N25" i="12"/>
  <c r="O25" i="12"/>
  <c r="N26" i="12"/>
  <c r="O26" i="12"/>
  <c r="N27" i="12"/>
  <c r="O27" i="12"/>
  <c r="N28" i="12"/>
  <c r="O28" i="12"/>
  <c r="N29" i="12"/>
  <c r="O29" i="12"/>
  <c r="O22" i="12"/>
  <c r="N22" i="12"/>
  <c r="G10" i="13"/>
  <c r="G6" i="13"/>
  <c r="J9" i="9"/>
  <c r="D12" i="9"/>
  <c r="D13" i="9"/>
  <c r="G8" i="4"/>
  <c r="M12" i="9"/>
  <c r="C14" i="16" l="1"/>
  <c r="D14" i="16"/>
  <c r="E14" i="16"/>
  <c r="F14" i="16"/>
  <c r="G14" i="16"/>
  <c r="H14" i="16"/>
  <c r="I14" i="16"/>
  <c r="J14" i="16"/>
  <c r="B14" i="16"/>
  <c r="E7" i="15"/>
  <c r="E8" i="15"/>
  <c r="E9" i="15"/>
  <c r="E10" i="15"/>
  <c r="E11" i="15"/>
  <c r="E12" i="15"/>
  <c r="E6" i="15"/>
  <c r="B13" i="15"/>
  <c r="K8" i="11"/>
  <c r="L8" i="11"/>
  <c r="M8" i="11"/>
  <c r="H8" i="11"/>
  <c r="I8" i="11"/>
  <c r="J8" i="11"/>
  <c r="C8" i="11"/>
  <c r="D8" i="11"/>
  <c r="E8" i="11"/>
  <c r="F8" i="11"/>
  <c r="G8" i="11"/>
  <c r="B8" i="11"/>
  <c r="C9" i="10"/>
  <c r="D9" i="10"/>
  <c r="E9" i="10"/>
  <c r="F9" i="10"/>
  <c r="G9" i="10"/>
  <c r="H9" i="10"/>
  <c r="I9" i="10"/>
  <c r="J9" i="10"/>
  <c r="K9" i="10"/>
  <c r="L9" i="10"/>
  <c r="M9" i="10"/>
  <c r="G15" i="20"/>
  <c r="E37" i="6" l="1"/>
  <c r="F37" i="6"/>
  <c r="C37" i="6"/>
  <c r="B37" i="6"/>
  <c r="I37" i="6"/>
  <c r="H37" i="6"/>
  <c r="K37" i="6"/>
  <c r="L37" i="6"/>
  <c r="L25" i="16"/>
  <c r="K25" i="16"/>
  <c r="L29" i="16"/>
  <c r="K29" i="16"/>
  <c r="F30" i="16"/>
  <c r="E30" i="16"/>
  <c r="L28" i="16"/>
  <c r="K28" i="16"/>
  <c r="L24" i="16"/>
  <c r="K24" i="16"/>
  <c r="B30" i="16"/>
  <c r="C30" i="16"/>
  <c r="L26" i="16"/>
  <c r="K26" i="16"/>
  <c r="L27" i="16"/>
  <c r="K27" i="16"/>
  <c r="L23" i="16"/>
  <c r="K23" i="16"/>
  <c r="L22" i="16"/>
  <c r="K22" i="16"/>
  <c r="I30" i="16"/>
  <c r="H30" i="16"/>
  <c r="L17" i="11"/>
  <c r="K17" i="11"/>
  <c r="I17" i="11"/>
  <c r="H17" i="11"/>
  <c r="E17" i="11"/>
  <c r="F17" i="11"/>
  <c r="B17" i="11"/>
  <c r="C17" i="11"/>
  <c r="I19" i="10"/>
  <c r="H19" i="10"/>
  <c r="L19" i="10"/>
  <c r="K19" i="10"/>
  <c r="C19" i="10"/>
  <c r="F19" i="10"/>
  <c r="E19" i="10"/>
  <c r="N8" i="11"/>
  <c r="P8" i="11"/>
  <c r="O8" i="11"/>
  <c r="P9" i="10"/>
  <c r="O9" i="10"/>
  <c r="M14" i="16"/>
  <c r="L14" i="16"/>
  <c r="K14" i="16"/>
  <c r="B19" i="23"/>
  <c r="C9" i="22"/>
  <c r="B9" i="22"/>
  <c r="D7" i="22"/>
  <c r="D8" i="22"/>
  <c r="D6" i="22"/>
  <c r="G7" i="21"/>
  <c r="F8" i="21"/>
  <c r="E8" i="21"/>
  <c r="D7" i="21"/>
  <c r="H16" i="20"/>
  <c r="C15" i="20"/>
  <c r="B15" i="20"/>
  <c r="C14" i="19"/>
  <c r="B14" i="19"/>
  <c r="F10" i="18"/>
  <c r="E10" i="18"/>
  <c r="C10" i="18"/>
  <c r="B10" i="18"/>
  <c r="F10" i="17"/>
  <c r="E10" i="17"/>
  <c r="C10" i="17"/>
  <c r="B10" i="17"/>
  <c r="D13" i="15"/>
  <c r="E13" i="15" s="1"/>
  <c r="C13" i="15"/>
  <c r="F7" i="15"/>
  <c r="F8" i="15"/>
  <c r="F9" i="15"/>
  <c r="F10" i="15"/>
  <c r="F11" i="15"/>
  <c r="F12" i="15"/>
  <c r="F6" i="15"/>
  <c r="I9" i="14"/>
  <c r="I19" i="14" s="1"/>
  <c r="H9" i="14"/>
  <c r="H19" i="14" s="1"/>
  <c r="F9" i="14"/>
  <c r="F19" i="14" s="1"/>
  <c r="E9" i="14"/>
  <c r="E19" i="14" s="1"/>
  <c r="C9" i="14"/>
  <c r="C19" i="14" s="1"/>
  <c r="B9" i="14"/>
  <c r="B19" i="14" s="1"/>
  <c r="L24" i="13"/>
  <c r="K24" i="13"/>
  <c r="I24" i="13"/>
  <c r="H24" i="13"/>
  <c r="F24" i="13"/>
  <c r="E24" i="13"/>
  <c r="C24" i="13"/>
  <c r="B24" i="13"/>
  <c r="M7" i="13"/>
  <c r="M8" i="13"/>
  <c r="M9" i="13"/>
  <c r="M10" i="13"/>
  <c r="M11" i="13"/>
  <c r="M12" i="13"/>
  <c r="M13" i="13"/>
  <c r="M14" i="13"/>
  <c r="M15" i="13"/>
  <c r="M16" i="13"/>
  <c r="M17" i="13"/>
  <c r="M18" i="13"/>
  <c r="M19" i="13"/>
  <c r="M20" i="13"/>
  <c r="M21" i="13"/>
  <c r="M22" i="13"/>
  <c r="M23" i="13"/>
  <c r="J7" i="13"/>
  <c r="J8" i="13"/>
  <c r="J9" i="13"/>
  <c r="J10" i="13"/>
  <c r="J11" i="13"/>
  <c r="J12" i="13"/>
  <c r="J13" i="13"/>
  <c r="J14" i="13"/>
  <c r="J15" i="13"/>
  <c r="J16" i="13"/>
  <c r="J17" i="13"/>
  <c r="J18" i="13"/>
  <c r="J19" i="13"/>
  <c r="J20" i="13"/>
  <c r="J21" i="13"/>
  <c r="J22" i="13"/>
  <c r="J23" i="13"/>
  <c r="G7" i="13"/>
  <c r="G8" i="13"/>
  <c r="G9" i="13"/>
  <c r="G11" i="13"/>
  <c r="G13" i="13"/>
  <c r="G15" i="13"/>
  <c r="G16" i="13"/>
  <c r="G17" i="13"/>
  <c r="G18" i="13"/>
  <c r="G19" i="13"/>
  <c r="G20" i="13"/>
  <c r="G21" i="13"/>
  <c r="G22" i="13"/>
  <c r="G23" i="13"/>
  <c r="D7" i="13"/>
  <c r="D8" i="13"/>
  <c r="D9" i="13"/>
  <c r="D10" i="13"/>
  <c r="D11" i="13"/>
  <c r="D12" i="13"/>
  <c r="D13" i="13"/>
  <c r="D14" i="13"/>
  <c r="D15" i="13"/>
  <c r="D16" i="13"/>
  <c r="D17" i="13"/>
  <c r="D18" i="13"/>
  <c r="D19" i="13"/>
  <c r="D20" i="13"/>
  <c r="D21" i="13"/>
  <c r="D22" i="13"/>
  <c r="D23" i="13"/>
  <c r="M6" i="13"/>
  <c r="J6" i="13"/>
  <c r="D6" i="13"/>
  <c r="L14" i="12"/>
  <c r="L30" i="12" s="1"/>
  <c r="K14" i="12"/>
  <c r="K30" i="12" s="1"/>
  <c r="I14" i="12"/>
  <c r="I30" i="12" s="1"/>
  <c r="H14" i="12"/>
  <c r="H30" i="12" s="1"/>
  <c r="F14" i="12"/>
  <c r="F30" i="12" s="1"/>
  <c r="E14" i="12"/>
  <c r="C14" i="12"/>
  <c r="C30" i="12" s="1"/>
  <c r="B14" i="12"/>
  <c r="B30" i="12" s="1"/>
  <c r="B9" i="10"/>
  <c r="N9" i="10" s="1"/>
  <c r="M7" i="9"/>
  <c r="M8" i="9"/>
  <c r="M9" i="9"/>
  <c r="M10" i="9"/>
  <c r="M13" i="9"/>
  <c r="J7" i="9"/>
  <c r="J8" i="9"/>
  <c r="G7" i="9"/>
  <c r="D7" i="9"/>
  <c r="D8" i="9"/>
  <c r="D9" i="9"/>
  <c r="D10" i="9"/>
  <c r="M6" i="9"/>
  <c r="J6" i="9"/>
  <c r="G6" i="9"/>
  <c r="D6" i="9"/>
  <c r="L14" i="8"/>
  <c r="K14" i="8"/>
  <c r="I14" i="8"/>
  <c r="H14" i="8"/>
  <c r="F14" i="8"/>
  <c r="E14" i="8"/>
  <c r="C14" i="8"/>
  <c r="B14" i="8"/>
  <c r="L13" i="7"/>
  <c r="K13" i="7"/>
  <c r="I13" i="7"/>
  <c r="H13" i="7"/>
  <c r="F13" i="7"/>
  <c r="E13" i="7"/>
  <c r="C13" i="7"/>
  <c r="B13" i="7"/>
  <c r="L9" i="4"/>
  <c r="K9" i="4"/>
  <c r="I9" i="4"/>
  <c r="H9" i="4"/>
  <c r="F9" i="4"/>
  <c r="E9" i="4"/>
  <c r="C9" i="4"/>
  <c r="B9" i="4"/>
  <c r="M7" i="4"/>
  <c r="M8" i="4"/>
  <c r="J7" i="4"/>
  <c r="J8" i="4"/>
  <c r="M6" i="4"/>
  <c r="J6" i="4"/>
  <c r="G6" i="4"/>
  <c r="D7" i="4"/>
  <c r="D8" i="4"/>
  <c r="D6" i="4"/>
  <c r="L9" i="1"/>
  <c r="K9" i="1"/>
  <c r="I9" i="1"/>
  <c r="H9" i="1"/>
  <c r="F9" i="1"/>
  <c r="E9" i="1"/>
  <c r="C9" i="1"/>
  <c r="B9" i="1"/>
  <c r="M7" i="1"/>
  <c r="M8" i="1"/>
  <c r="M6" i="1"/>
  <c r="J7" i="1"/>
  <c r="J8" i="1"/>
  <c r="J6" i="1"/>
  <c r="G8" i="1"/>
  <c r="G6" i="1"/>
  <c r="D7" i="1"/>
  <c r="D8" i="1"/>
  <c r="D6" i="1"/>
  <c r="H10" i="17" l="1"/>
  <c r="I10" i="17"/>
  <c r="J10" i="17" s="1"/>
  <c r="E30" i="12"/>
  <c r="N14" i="12"/>
  <c r="N30" i="12" s="1"/>
  <c r="M9" i="1"/>
  <c r="L30" i="16"/>
  <c r="K30" i="16"/>
  <c r="N17" i="11"/>
  <c r="O17" i="11"/>
  <c r="B19" i="10"/>
  <c r="N19" i="10"/>
  <c r="O19" i="10"/>
  <c r="M24" i="13"/>
  <c r="H8" i="21"/>
  <c r="D14" i="19"/>
  <c r="M14" i="8"/>
  <c r="O14" i="12"/>
  <c r="O30" i="12" s="1"/>
  <c r="D24" i="13"/>
  <c r="G9" i="1"/>
  <c r="D9" i="1"/>
  <c r="D10" i="18"/>
  <c r="D10" i="17"/>
  <c r="M14" i="9"/>
  <c r="D9" i="22"/>
  <c r="J9" i="1"/>
  <c r="G10" i="17"/>
  <c r="J24" i="13"/>
  <c r="G24" i="13"/>
  <c r="J14" i="8"/>
  <c r="D15" i="20"/>
  <c r="G10" i="18"/>
  <c r="F13" i="15"/>
  <c r="D14" i="9"/>
  <c r="G14" i="8"/>
  <c r="D14" i="8"/>
  <c r="M13" i="7"/>
  <c r="J13" i="7"/>
  <c r="G13" i="7"/>
  <c r="D13" i="7"/>
  <c r="M9" i="4"/>
  <c r="J9" i="4"/>
  <c r="G9" i="4"/>
  <c r="D9" i="4"/>
  <c r="J10" i="18" l="1"/>
</calcChain>
</file>

<file path=xl/sharedStrings.xml><?xml version="1.0" encoding="utf-8"?>
<sst xmlns="http://schemas.openxmlformats.org/spreadsheetml/2006/main" count="549" uniqueCount="242">
  <si>
    <t>1 - Sinistralidade em Portugal</t>
  </si>
  <si>
    <t>2 - Sinistralidade no Continente</t>
  </si>
  <si>
    <t>CAPÍTULO II - Fiscalização</t>
  </si>
  <si>
    <t>1 - Fiscalização ANSR, GNR, PSP e PML</t>
  </si>
  <si>
    <t>CAPÍTULO III - Processo Contraordenacional</t>
  </si>
  <si>
    <t>SIGLAS e  ABREVIATURAS</t>
  </si>
  <si>
    <t>AcV</t>
  </si>
  <si>
    <t>Acidente com vítimas</t>
  </si>
  <si>
    <t>AcVM</t>
  </si>
  <si>
    <t>Acidente com vítimas mortais</t>
  </si>
  <si>
    <t>AcFG</t>
  </si>
  <si>
    <t>Acidente com feridos graves</t>
  </si>
  <si>
    <t>AcFL</t>
  </si>
  <si>
    <t>Acidente com feridos leves</t>
  </si>
  <si>
    <t>ANSR</t>
  </si>
  <si>
    <t>Autoridade Nacional de Segurança Rodoviária</t>
  </si>
  <si>
    <t>BEAV</t>
  </si>
  <si>
    <t>Boletim Estatístico de Acidente de Viação</t>
  </si>
  <si>
    <t>FG</t>
  </si>
  <si>
    <t>FL</t>
  </si>
  <si>
    <t>GNR</t>
  </si>
  <si>
    <t>Guarda Nacional Republicana</t>
  </si>
  <si>
    <t>IGR</t>
  </si>
  <si>
    <t>Índice de gravidade</t>
  </si>
  <si>
    <t>PML</t>
  </si>
  <si>
    <t>Polícia Municipal de Lisboa</t>
  </si>
  <si>
    <t>PSP</t>
  </si>
  <si>
    <t>Polícia de Segurança Pública</t>
  </si>
  <si>
    <t>SINCRO</t>
  </si>
  <si>
    <t>VM</t>
  </si>
  <si>
    <t>p.p.</t>
  </si>
  <si>
    <t>Pontos percentuais</t>
  </si>
  <si>
    <t>Continente</t>
  </si>
  <si>
    <t>Total</t>
  </si>
  <si>
    <t>RA Açores</t>
  </si>
  <si>
    <t>RA Madeira</t>
  </si>
  <si>
    <t>RA</t>
  </si>
  <si>
    <t>Região Autónoma</t>
  </si>
  <si>
    <t>AcVM+AcFG</t>
  </si>
  <si>
    <t>Vítimas totais</t>
  </si>
  <si>
    <t>Mês</t>
  </si>
  <si>
    <t>2.ª feira</t>
  </si>
  <si>
    <t>3.ª feira</t>
  </si>
  <si>
    <t>4.ª feira</t>
  </si>
  <si>
    <t>5.ª feira</t>
  </si>
  <si>
    <t>6.ª feira</t>
  </si>
  <si>
    <t>Sábado</t>
  </si>
  <si>
    <t>Domingo</t>
  </si>
  <si>
    <t>Janeiro</t>
  </si>
  <si>
    <t>[00:00-03:00[</t>
  </si>
  <si>
    <t>[03:00-06:00[</t>
  </si>
  <si>
    <t>[06:00-09:00[</t>
  </si>
  <si>
    <t>[09:00-12:00[</t>
  </si>
  <si>
    <t>[12:00-15:00[</t>
  </si>
  <si>
    <t>[15:00-18:00[</t>
  </si>
  <si>
    <t>[18:00-21:00[</t>
  </si>
  <si>
    <t>Bom tempo</t>
  </si>
  <si>
    <t>Chuva</t>
  </si>
  <si>
    <t>Nevoeiro</t>
  </si>
  <si>
    <t>Vento</t>
  </si>
  <si>
    <t>Neve</t>
  </si>
  <si>
    <t>Granizo</t>
  </si>
  <si>
    <t>n.d.</t>
  </si>
  <si>
    <t>Atropelamento</t>
  </si>
  <si>
    <t>Colisão</t>
  </si>
  <si>
    <t>Despiste</t>
  </si>
  <si>
    <t>Dentro das localidades</t>
  </si>
  <si>
    <t>Fora das localidades</t>
  </si>
  <si>
    <t>Outras*</t>
  </si>
  <si>
    <t>AE</t>
  </si>
  <si>
    <t>Autoestrada</t>
  </si>
  <si>
    <t>EM</t>
  </si>
  <si>
    <t>EN</t>
  </si>
  <si>
    <t>Estrada nacional</t>
  </si>
  <si>
    <t>ER</t>
  </si>
  <si>
    <t>Estrada regional</t>
  </si>
  <si>
    <t>Estrada municipal</t>
  </si>
  <si>
    <t>IC</t>
  </si>
  <si>
    <t>Itinerário Complementar</t>
  </si>
  <si>
    <t>IP</t>
  </si>
  <si>
    <t>Itinerário principal</t>
  </si>
  <si>
    <t>Aveiro</t>
  </si>
  <si>
    <t>Beja</t>
  </si>
  <si>
    <t>Braga</t>
  </si>
  <si>
    <t>Bragança</t>
  </si>
  <si>
    <t>C. Branco</t>
  </si>
  <si>
    <t>Coimbra</t>
  </si>
  <si>
    <t>Évora</t>
  </si>
  <si>
    <t>Faro</t>
  </si>
  <si>
    <t>Guarda</t>
  </si>
  <si>
    <t>Leiria</t>
  </si>
  <si>
    <t>Lisboa</t>
  </si>
  <si>
    <t>Portalegre</t>
  </si>
  <si>
    <t>Porto</t>
  </si>
  <si>
    <t>Santarém</t>
  </si>
  <si>
    <t>Setúbal</t>
  </si>
  <si>
    <t>V. Castelo</t>
  </si>
  <si>
    <t>Vila Real</t>
  </si>
  <si>
    <t>Viseu</t>
  </si>
  <si>
    <t>Condutores</t>
  </si>
  <si>
    <t>Passageiros</t>
  </si>
  <si>
    <t>Peões</t>
  </si>
  <si>
    <t>Velocípedes</t>
  </si>
  <si>
    <t>Veículos agrícolas</t>
  </si>
  <si>
    <t>N.º Condutores / Veículos fiscalizados presencialmente</t>
  </si>
  <si>
    <t>N.º Veículos fiscalizados por radar</t>
  </si>
  <si>
    <t>Total de infrações</t>
  </si>
  <si>
    <t>Taxa de infração</t>
  </si>
  <si>
    <t>Infrações</t>
  </si>
  <si>
    <t>Tipo de infração</t>
  </si>
  <si>
    <t>Velocidade</t>
  </si>
  <si>
    <t>Álcool</t>
  </si>
  <si>
    <t>Seguro</t>
  </si>
  <si>
    <t>Inspeção periódica obrigatória</t>
  </si>
  <si>
    <t>Telemóvel</t>
  </si>
  <si>
    <t>Sistemas de retenção para crianças</t>
  </si>
  <si>
    <t>Outras</t>
  </si>
  <si>
    <t>N.º de veículos fiscalizados por radar</t>
  </si>
  <si>
    <t>Influência de álcool</t>
  </si>
  <si>
    <t>Testes efetuados</t>
  </si>
  <si>
    <t>Falta de habilitação legal para condução</t>
  </si>
  <si>
    <t>Detenções</t>
  </si>
  <si>
    <t>Nº de pontos disponíveis</t>
  </si>
  <si>
    <t>Nº de condutores</t>
  </si>
  <si>
    <t>Ano</t>
  </si>
  <si>
    <t>Nº de cartas cassadas</t>
  </si>
  <si>
    <t>Sistema Nacional de Controlo de Velocidade</t>
  </si>
  <si>
    <t>Motociclos</t>
  </si>
  <si>
    <t>Ciclomotores</t>
  </si>
  <si>
    <t>Veículos Intervenientes</t>
  </si>
  <si>
    <t>-</t>
  </si>
  <si>
    <t>N.º Condutores / Veículos fiscalizados</t>
  </si>
  <si>
    <t>Veículos ligeiros</t>
  </si>
  <si>
    <t>Veículos pesados</t>
  </si>
  <si>
    <t>Março</t>
  </si>
  <si>
    <t>Quadro 3. Evolução da Sinistralidade no Continente</t>
  </si>
  <si>
    <t>Quadro 4. Sinistralidade no Continente por mês</t>
  </si>
  <si>
    <t>[21:00-00:00[</t>
  </si>
  <si>
    <t>Entidade fiscalizadora</t>
  </si>
  <si>
    <t>Total de vítimas</t>
  </si>
  <si>
    <t>Fevereiro</t>
  </si>
  <si>
    <t>Arruamento</t>
  </si>
  <si>
    <t xml:space="preserve">                        QUADROS DE RESULTADOS</t>
  </si>
  <si>
    <t>CAPÍTULO I - Sinistralidade a 24h</t>
  </si>
  <si>
    <t xml:space="preserve">∆ (%) </t>
  </si>
  <si>
    <t>N.º infrações
Tx. Infração</t>
  </si>
  <si>
    <t>N.º infrações</t>
  </si>
  <si>
    <t>Tx. Infração</t>
  </si>
  <si>
    <t>Vítima mortal (a 24h neste relatório)</t>
  </si>
  <si>
    <t>Cintos de segurança</t>
  </si>
  <si>
    <t xml:space="preserve"> </t>
  </si>
  <si>
    <t>Brisa</t>
  </si>
  <si>
    <t>Ascendi</t>
  </si>
  <si>
    <t>Quadro 5. Sinistralidade no Continente por mês, taxas de variação</t>
  </si>
  <si>
    <t>Quadro 6. Sinistralidade no Continente por dia da semana</t>
  </si>
  <si>
    <t>Quadro 7. Sinistralidade no Continente por período horário</t>
  </si>
  <si>
    <t>Quadro 8. Sinistralidade no Continente por fatores atmosféricos</t>
  </si>
  <si>
    <t>Quadro 9. Sinistralidade no Continente por natureza</t>
  </si>
  <si>
    <t>Quadro 10. Sinistralidade no Continente por natureza, taxas de variação</t>
  </si>
  <si>
    <t>Quadro 11. Sinistralidade no Continente por localização</t>
  </si>
  <si>
    <t>Quadro 13. Sinistralidade no Continente por tipo de via</t>
  </si>
  <si>
    <t>Quadro 14. Sinistralidade no Continente por tipo de via, taxas de variação</t>
  </si>
  <si>
    <t>Quadro 12. Sinistralidade no Continente por localização, taxas de variação</t>
  </si>
  <si>
    <t>Quadro 15. Sinistralidade no Continente por distrito</t>
  </si>
  <si>
    <t>Quadro 18. Sinistralidade no Continente por categoria de veículo</t>
  </si>
  <si>
    <t>Quadro 19. Sinistralidade no Continente por categoria de veículo e peões</t>
  </si>
  <si>
    <t>Quadro 20. Sinistralidade no Continente por categoria de veículo e peões, taxas de variação</t>
  </si>
  <si>
    <t>TOTAL</t>
  </si>
  <si>
    <t>total</t>
  </si>
  <si>
    <t>Tipo de Gestão</t>
  </si>
  <si>
    <t>Entidade Gestora</t>
  </si>
  <si>
    <t>Concessionária
da Rede Rodoviária Nacional</t>
  </si>
  <si>
    <t>Infraestruturas Portugal</t>
  </si>
  <si>
    <t xml:space="preserve"> Concessionárias 
do Estado</t>
  </si>
  <si>
    <t>Gestão Municipal</t>
  </si>
  <si>
    <t>N.º VM / EGV</t>
  </si>
  <si>
    <r>
      <t xml:space="preserve">PML </t>
    </r>
    <r>
      <rPr>
        <vertAlign val="superscript"/>
        <sz val="9"/>
        <rFont val="Avenir Next LT Pro"/>
        <family val="2"/>
      </rPr>
      <t>(1)</t>
    </r>
  </si>
  <si>
    <r>
      <t xml:space="preserve">Total </t>
    </r>
    <r>
      <rPr>
        <b/>
        <vertAlign val="superscript"/>
        <sz val="9"/>
        <rFont val="Avenir Next LT Pro"/>
        <family val="2"/>
      </rPr>
      <t>(2)</t>
    </r>
  </si>
  <si>
    <r>
      <t>PML</t>
    </r>
    <r>
      <rPr>
        <vertAlign val="superscript"/>
        <sz val="9"/>
        <rFont val="Avenir Next LT Pro"/>
        <family val="2"/>
      </rPr>
      <t>(1)</t>
    </r>
  </si>
  <si>
    <t>∆(%) 24/19</t>
  </si>
  <si>
    <t>Quadro 1. Sinistralidade em Portugal, 2024 vs 2019</t>
  </si>
  <si>
    <t>Quadro 2. Sinistralidade em Portugal, 2024 vs 2023</t>
  </si>
  <si>
    <t>∆(%) 24/23</t>
  </si>
  <si>
    <t>24/19</t>
  </si>
  <si>
    <t>24/23</t>
  </si>
  <si>
    <t>Quadro 22. Condutores e veículos fiscalizados</t>
  </si>
  <si>
    <t>Quadro 23. Infrações</t>
  </si>
  <si>
    <t>Quadro 24. Tipologia de infrações</t>
  </si>
  <si>
    <t>2024(p)</t>
  </si>
  <si>
    <t>∆(%) 24/14</t>
  </si>
  <si>
    <t>Outros*</t>
  </si>
  <si>
    <t>Concessão Oeste</t>
  </si>
  <si>
    <t>Concessão Algarve</t>
  </si>
  <si>
    <t>Concessão Norte Litoral</t>
  </si>
  <si>
    <t xml:space="preserve"> * Inclui máquinas industriais, triciclos, quadriciclos, veículos de tração animal veículos sobre carris, desconhecidos e não definidos</t>
  </si>
  <si>
    <t>* Inclui acessos, estradas florestais, pontes, variantes e não definidas</t>
  </si>
  <si>
    <t>Abril</t>
  </si>
  <si>
    <t>Quadro 16. Sinistralidade no Continente por categoria de utente</t>
  </si>
  <si>
    <t>Quadro 17. Sinistralidade no Continente por categoria de utente, taxas de variação</t>
  </si>
  <si>
    <t xml:space="preserve">                        Relatório Mensal de Sinistralidade (24h) e Fiscalização Rodoviária</t>
  </si>
  <si>
    <t>Condução sob influência de álcool</t>
  </si>
  <si>
    <t>Maio</t>
  </si>
  <si>
    <t>Total de Condutores / Veículos fiscalizados</t>
  </si>
  <si>
    <t>Quadro 25. Infrações por excesso de velocidade</t>
  </si>
  <si>
    <t>Quadro 26. Infrações por influência de álcool</t>
  </si>
  <si>
    <t>Quadro 27. Detenções</t>
  </si>
  <si>
    <t>Junho</t>
  </si>
  <si>
    <t>Julho</t>
  </si>
  <si>
    <t>Fumo</t>
  </si>
  <si>
    <t>Agosto</t>
  </si>
  <si>
    <t>Setembro</t>
  </si>
  <si>
    <t>Concessão Litoral Centro</t>
  </si>
  <si>
    <t>Globalvia (Beira Interior)</t>
  </si>
  <si>
    <t>Concessão Douro Litoral</t>
  </si>
  <si>
    <t>Lusoponte</t>
  </si>
  <si>
    <t>Outra</t>
  </si>
  <si>
    <t>Total 
VM 2019</t>
  </si>
  <si>
    <t>Variação 2024 - 2019</t>
  </si>
  <si>
    <r>
      <t xml:space="preserve">(1) </t>
    </r>
    <r>
      <rPr>
        <sz val="8"/>
        <color theme="1"/>
        <rFont val="Avenir Next LT Pro"/>
        <family val="2"/>
      </rPr>
      <t>Na PML, os veículos fiscalizados por radar fixo correspondem ao número de infrações</t>
    </r>
  </si>
  <si>
    <t>(1) Na PML, os veículos fiscalizados por radar fixo correspondem ao número de infrações, pelo que a taxa de infração apenas inclui radares móveis</t>
  </si>
  <si>
    <t>(2) Taxa de infração global: sem radares fixos PML (fiscalização e infrações)</t>
  </si>
  <si>
    <t>(2) Taxa de infração global: sem radares fixos PML</t>
  </si>
  <si>
    <t>Dezembro de 2024</t>
  </si>
  <si>
    <t>Ferido grave (a 24h neste relatório)</t>
  </si>
  <si>
    <t>Ferido leve (a 24h neste relatório)</t>
  </si>
  <si>
    <t>Janeiro-dezembro</t>
  </si>
  <si>
    <t>Outubro</t>
  </si>
  <si>
    <t>Novembro</t>
  </si>
  <si>
    <t>Dezembro</t>
  </si>
  <si>
    <t>Total 
VM jan a dez 2024</t>
  </si>
  <si>
    <t>%
VM jan a dez 2024</t>
  </si>
  <si>
    <t>Quadro 28. Número de pontos disponíveis dos condutores que se encontravam sancionados com subtração de pontos em dezembro de 2024</t>
  </si>
  <si>
    <t>Quadro 29. Número de cartas cassadas, 2016 – dezembro de 2024</t>
  </si>
  <si>
    <t>Quadro 21. Vítimas mortais por entidade gestora de via (EGV), resumo janeiro a dezembro de 2019 e de 2024</t>
  </si>
  <si>
    <t>Interior Norte (NorScut)</t>
  </si>
  <si>
    <t>Loures, Viseu</t>
  </si>
  <si>
    <t>Barcelos, Caldas da Rainha, Leiria, Paredes, Sintra</t>
  </si>
  <si>
    <t>Arouca, Azambuja, Beja, Benavente, Bombarral, Bragança, Celorico da Beira, Fafe, Loulé, Macedo de Cavaleiros, Marco de Canaveses, Matosinhos, Moita, Montemor-o-Velho, Oliveira de Azeméis, Ourém, Penalva do Castelo, Portimão, Sabugal, Sesimbra, Silves, Torres Vedras, Vila Verde</t>
  </si>
  <si>
    <t>Albergaria-a-Velha, Alcácer do Sal, Alijó, Almada, Almeida, Almeirim, Alvaiázere, Amadora, Ansião, Arcos de Valdevez, Arganil, Armamar, Cabeceiras de Basto, Cantanhede, Carrazeda de Ansiães, Carregal do Sal, Cartaxo, Castelo de Paiva, Castro Marim, Celorico de Basto, Chamusca, Chaves, Coimbra, Coruche, Estarreja, Felgueiras, Ferreira do Alentejo, Figueiró dos Vinhos, Fundão, Góis, Idanha-a-Nova, Lagos, Lamego, Lousã, Maia, Mangualde, Marinha Grande, Mêda, Mira, Mortágua, Moura, Nisa, Odemira, Olhão, Oliveira do Bairro, Pedrógão Grande, Penafiel, Peniche, Pombal, Ponte de Lima, Ponte de Sor, Rio Maior, Santa Comba Dão, Santo Tirso, São Brás de Alportel, São Pedro do Sul, Sátão, Setúbal, Tomar, Tondela, Torre de Moncorvo, Torres Novas, Vale de Cambra, Valongo, Vila Nova da Barquinha, Vila Real, Vila Real de Santo António, Vinhais, Vizela, Vouzela</t>
  </si>
  <si>
    <t xml:space="preserve"> - </t>
  </si>
  <si>
    <t>Braga, Castelo Branco, Melgaço, Serpa, Vila Franca de Xira, Vila Nova de Famalicão</t>
  </si>
  <si>
    <t>Albufeira, Alcobaça, Amarante, Batalha, Cascais, Évora, Faro, Figueira da Foz, Gondomar, Guimarães, Ílhavo, Paços de Ferreira, Santa Maria da Feira, Vila do Conde, Vila Nova de Gaia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</si>
</sst>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7" x14ac:knownFonts="1">
    <font>
      <sz val="11"/>
      <color theme="1"/>
      <name val="Calibri"/>
      <family val="2"/>
      <scheme val="minor"/>
    </font>
    <font>
      <sz val="11"/>
      <color theme="1"/>
      <name val="Calibri"/>
      <family val="2"/>
      <scheme val="minor"/>
    </font>
    <font>
      <sz val="10"/>
      <name val="Arial"/>
      <family val="2"/>
    </font>
    <font>
      <u/>
      <sz val="11"/>
      <color theme="10"/>
      <name val="Calibri"/>
      <family val="2"/>
    </font>
    <font>
      <u/>
      <sz val="10"/>
      <color theme="10"/>
      <name val="Arial"/>
      <family val="2"/>
    </font>
    <font>
      <u/>
      <sz val="11"/>
      <color theme="10"/>
      <name val="Calibri"/>
      <family val="2"/>
      <scheme val="minor"/>
    </font>
    <font>
      <sz val="8"/>
      <name val="Calibri"/>
      <family val="2"/>
      <scheme val="minor"/>
    </font>
    <font>
      <sz val="9"/>
      <name val="Avenir Next LT Pro"/>
      <family val="2"/>
    </font>
    <font>
      <b/>
      <sz val="9"/>
      <color theme="0"/>
      <name val="Avenir Next LT Pro"/>
      <family val="2"/>
    </font>
    <font>
      <b/>
      <sz val="9"/>
      <name val="Avenir Next LT Pro"/>
      <family val="2"/>
    </font>
    <font>
      <sz val="9"/>
      <color theme="1"/>
      <name val="Avenir Next LT Pro"/>
      <family val="2"/>
    </font>
    <font>
      <b/>
      <sz val="11"/>
      <name val="Avenir Next LT Pro"/>
      <family val="2"/>
    </font>
    <font>
      <b/>
      <sz val="11"/>
      <color theme="0"/>
      <name val="Avenir Next LT Pro"/>
      <family val="2"/>
    </font>
    <font>
      <b/>
      <i/>
      <sz val="9"/>
      <name val="Avenir Next LT Pro"/>
      <family val="2"/>
    </font>
    <font>
      <i/>
      <sz val="9"/>
      <name val="Avenir Next LT Pro"/>
      <family val="2"/>
    </font>
    <font>
      <vertAlign val="superscript"/>
      <sz val="9"/>
      <name val="Avenir Next LT Pro"/>
      <family val="2"/>
    </font>
    <font>
      <b/>
      <vertAlign val="superscript"/>
      <sz val="9"/>
      <name val="Avenir Next LT Pro"/>
      <family val="2"/>
    </font>
    <font>
      <b/>
      <sz val="9"/>
      <color theme="1"/>
      <name val="Avenir Next LT Pro"/>
      <family val="2"/>
    </font>
    <font>
      <b/>
      <i/>
      <sz val="9"/>
      <color theme="1"/>
      <name val="Avenir Next LT Pro"/>
      <family val="2"/>
    </font>
    <font>
      <sz val="9"/>
      <color rgb="FF000000"/>
      <name val="Avenir Next LT Pro"/>
      <family val="2"/>
    </font>
    <font>
      <sz val="11"/>
      <name val="Avenir Next LT Pro"/>
      <family val="2"/>
    </font>
    <font>
      <b/>
      <sz val="11"/>
      <color rgb="FF002060"/>
      <name val="Avenir Next LT Pro"/>
      <family val="2"/>
    </font>
    <font>
      <sz val="11"/>
      <color theme="1"/>
      <name val="Avenir Next LT Pro"/>
      <family val="2"/>
    </font>
    <font>
      <b/>
      <sz val="12"/>
      <color theme="0"/>
      <name val="Avenir Next LT Pro"/>
      <family val="2"/>
    </font>
    <font>
      <sz val="8"/>
      <color theme="1"/>
      <name val="Avenir Next LT Pro"/>
      <family val="2"/>
    </font>
    <font>
      <sz val="7"/>
      <color theme="1"/>
      <name val="Avenir Next LT Pro"/>
      <family val="2"/>
    </font>
    <font>
      <sz val="7"/>
      <name val="Avenir Next LT Pro"/>
      <family val="2"/>
    </font>
  </fonts>
  <fills count="7">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indexed="65"/>
        <bgColor indexed="64"/>
      </patternFill>
    </fill>
    <fill>
      <patternFill patternType="solid">
        <fgColor theme="8"/>
        <bgColor indexed="64"/>
      </patternFill>
    </fill>
    <fill>
      <patternFill patternType="solid">
        <fgColor rgb="FF0070C0"/>
        <bgColor indexed="64"/>
      </patternFill>
    </fill>
  </fills>
  <borders count="64">
    <border>
      <left/>
      <right/>
      <top/>
      <bottom/>
      <diagonal/>
    </border>
    <border>
      <left/>
      <right/>
      <top/>
      <bottom style="medium">
        <color theme="4"/>
      </bottom>
      <diagonal/>
    </border>
    <border>
      <left/>
      <right/>
      <top/>
      <bottom style="medium">
        <color rgb="FF4F81BD"/>
      </bottom>
      <diagonal/>
    </border>
    <border>
      <left/>
      <right/>
      <top style="medium">
        <color theme="4"/>
      </top>
      <bottom/>
      <diagonal/>
    </border>
    <border>
      <left/>
      <right/>
      <top style="medium">
        <color rgb="FF4F81BD"/>
      </top>
      <bottom style="thin">
        <color rgb="FF4F81BD"/>
      </bottom>
      <diagonal/>
    </border>
    <border>
      <left/>
      <right/>
      <top style="thin">
        <color rgb="FF4F81BD"/>
      </top>
      <bottom style="thin">
        <color rgb="FF4F81BD"/>
      </bottom>
      <diagonal/>
    </border>
    <border>
      <left/>
      <right/>
      <top/>
      <bottom style="thin">
        <color rgb="FF4F81BD"/>
      </bottom>
      <diagonal/>
    </border>
    <border>
      <left/>
      <right/>
      <top style="thin">
        <color theme="4"/>
      </top>
      <bottom style="thin">
        <color rgb="FF4F81BD"/>
      </bottom>
      <diagonal/>
    </border>
    <border>
      <left/>
      <right/>
      <top style="thin">
        <color theme="4"/>
      </top>
      <bottom style="thin">
        <color theme="4"/>
      </bottom>
      <diagonal/>
    </border>
    <border>
      <left/>
      <right/>
      <top style="thin">
        <color rgb="FF4F81BD"/>
      </top>
      <bottom/>
      <diagonal/>
    </border>
    <border>
      <left style="thick">
        <color theme="0"/>
      </left>
      <right/>
      <top style="medium">
        <color rgb="FF4F81BD"/>
      </top>
      <bottom style="thin">
        <color rgb="FF4F81BD"/>
      </bottom>
      <diagonal/>
    </border>
    <border>
      <left/>
      <right style="thick">
        <color theme="0"/>
      </right>
      <top style="medium">
        <color rgb="FF4F81BD"/>
      </top>
      <bottom style="thin">
        <color rgb="FF4F81BD"/>
      </bottom>
      <diagonal/>
    </border>
    <border>
      <left style="thick">
        <color theme="0"/>
      </left>
      <right/>
      <top style="thin">
        <color rgb="FF4F81BD"/>
      </top>
      <bottom style="thin">
        <color rgb="FF4F81BD"/>
      </bottom>
      <diagonal/>
    </border>
    <border>
      <left/>
      <right style="thick">
        <color theme="0"/>
      </right>
      <top style="thin">
        <color rgb="FF4F81BD"/>
      </top>
      <bottom style="thin">
        <color rgb="FF4F81BD"/>
      </bottom>
      <diagonal/>
    </border>
    <border>
      <left style="thick">
        <color theme="0"/>
      </left>
      <right/>
      <top/>
      <bottom/>
      <diagonal/>
    </border>
    <border>
      <left/>
      <right style="thick">
        <color theme="0"/>
      </right>
      <top/>
      <bottom/>
      <diagonal/>
    </border>
    <border>
      <left style="thick">
        <color theme="0"/>
      </left>
      <right/>
      <top/>
      <bottom style="medium">
        <color rgb="FF4F81BD"/>
      </bottom>
      <diagonal/>
    </border>
    <border>
      <left/>
      <right style="thick">
        <color theme="0"/>
      </right>
      <top/>
      <bottom style="medium">
        <color rgb="FF4F81BD"/>
      </bottom>
      <diagonal/>
    </border>
    <border>
      <left style="medium">
        <color theme="0"/>
      </left>
      <right/>
      <top style="medium">
        <color rgb="FF4F81BD"/>
      </top>
      <bottom style="thin">
        <color rgb="FF4F81BD"/>
      </bottom>
      <diagonal/>
    </border>
    <border>
      <left/>
      <right style="medium">
        <color theme="0"/>
      </right>
      <top style="medium">
        <color rgb="FF4F81BD"/>
      </top>
      <bottom style="thin">
        <color rgb="FF4F81BD"/>
      </bottom>
      <diagonal/>
    </border>
    <border>
      <left style="medium">
        <color theme="0"/>
      </left>
      <right/>
      <top/>
      <bottom/>
      <diagonal/>
    </border>
    <border>
      <left/>
      <right style="medium">
        <color theme="0"/>
      </right>
      <top/>
      <bottom/>
      <diagonal/>
    </border>
    <border>
      <left style="thick">
        <color theme="0"/>
      </left>
      <right/>
      <top/>
      <bottom style="thin">
        <color rgb="FF4F81BD"/>
      </bottom>
      <diagonal/>
    </border>
    <border>
      <left/>
      <right style="thick">
        <color theme="0"/>
      </right>
      <top/>
      <bottom style="thin">
        <color rgb="FF4F81BD"/>
      </bottom>
      <diagonal/>
    </border>
    <border>
      <left style="thick">
        <color theme="0"/>
      </left>
      <right/>
      <top style="thin">
        <color theme="4"/>
      </top>
      <bottom style="thin">
        <color theme="4"/>
      </bottom>
      <diagonal/>
    </border>
    <border>
      <left/>
      <right style="thick">
        <color theme="0"/>
      </right>
      <top style="thin">
        <color theme="4"/>
      </top>
      <bottom style="thin">
        <color theme="4"/>
      </bottom>
      <diagonal/>
    </border>
    <border>
      <left style="thick">
        <color theme="0"/>
      </left>
      <right/>
      <top/>
      <bottom style="medium">
        <color theme="4"/>
      </bottom>
      <diagonal/>
    </border>
    <border>
      <left/>
      <right style="thick">
        <color theme="0"/>
      </right>
      <top/>
      <bottom style="medium">
        <color theme="4"/>
      </bottom>
      <diagonal/>
    </border>
    <border>
      <left style="thick">
        <color theme="0"/>
      </left>
      <right/>
      <top style="thin">
        <color rgb="FF4F81BD"/>
      </top>
      <bottom/>
      <diagonal/>
    </border>
    <border>
      <left/>
      <right style="thick">
        <color theme="0"/>
      </right>
      <top style="thin">
        <color rgb="FF4F81BD"/>
      </top>
      <bottom/>
      <diagonal/>
    </border>
    <border>
      <left/>
      <right/>
      <top style="medium">
        <color rgb="FF4F81BD"/>
      </top>
      <bottom style="thin">
        <color theme="4"/>
      </bottom>
      <diagonal/>
    </border>
    <border>
      <left/>
      <right style="thick">
        <color theme="0"/>
      </right>
      <top style="thin">
        <color theme="4"/>
      </top>
      <bottom style="thin">
        <color rgb="FF4F81BD"/>
      </bottom>
      <diagonal/>
    </border>
    <border>
      <left style="thick">
        <color theme="0"/>
      </left>
      <right style="thick">
        <color theme="0"/>
      </right>
      <top/>
      <bottom/>
      <diagonal/>
    </border>
    <border>
      <left style="thick">
        <color theme="0"/>
      </left>
      <right/>
      <top style="thin">
        <color rgb="FF4F81BD"/>
      </top>
      <bottom style="thin">
        <color theme="4"/>
      </bottom>
      <diagonal/>
    </border>
    <border>
      <left style="thick">
        <color theme="0"/>
      </left>
      <right/>
      <top style="medium">
        <color rgb="FF4F81BD"/>
      </top>
      <bottom style="thin">
        <color theme="4"/>
      </bottom>
      <diagonal/>
    </border>
    <border>
      <left style="thick">
        <color theme="0"/>
      </left>
      <right/>
      <top style="thin">
        <color theme="4"/>
      </top>
      <bottom style="thin">
        <color rgb="FF4F81BD"/>
      </bottom>
      <diagonal/>
    </border>
    <border>
      <left style="thick">
        <color theme="0"/>
      </left>
      <right/>
      <top style="thick">
        <color theme="0"/>
      </top>
      <bottom style="thick">
        <color theme="0"/>
      </bottom>
      <diagonal/>
    </border>
    <border>
      <left style="thick">
        <color theme="0"/>
      </left>
      <right/>
      <top/>
      <bottom style="medium">
        <color rgb="FF0070C0"/>
      </bottom>
      <diagonal/>
    </border>
    <border>
      <left style="medium">
        <color theme="0"/>
      </left>
      <right/>
      <top style="medium">
        <color theme="0"/>
      </top>
      <bottom/>
      <diagonal/>
    </border>
    <border>
      <left style="thick">
        <color theme="0"/>
      </left>
      <right/>
      <top style="medium">
        <color theme="0"/>
      </top>
      <bottom style="thin">
        <color rgb="FF4F81BD"/>
      </bottom>
      <diagonal/>
    </border>
    <border>
      <left/>
      <right/>
      <top style="medium">
        <color theme="0"/>
      </top>
      <bottom style="thin">
        <color rgb="FF4F81BD"/>
      </bottom>
      <diagonal/>
    </border>
    <border>
      <left/>
      <right style="thick">
        <color theme="0"/>
      </right>
      <top style="medium">
        <color theme="0"/>
      </top>
      <bottom style="thin">
        <color rgb="FF4F81BD"/>
      </bottom>
      <diagonal/>
    </border>
    <border>
      <left style="medium">
        <color theme="0"/>
      </left>
      <right/>
      <top style="medium">
        <color theme="0"/>
      </top>
      <bottom style="thin">
        <color rgb="FF4F81BD"/>
      </bottom>
      <diagonal/>
    </border>
    <border>
      <left/>
      <right style="medium">
        <color theme="0"/>
      </right>
      <top style="medium">
        <color theme="0"/>
      </top>
      <bottom style="thin">
        <color rgb="FF4F81BD"/>
      </bottom>
      <diagonal/>
    </border>
    <border>
      <left style="medium">
        <color theme="0"/>
      </left>
      <right/>
      <top/>
      <bottom style="medium">
        <color rgb="FF0070C0"/>
      </bottom>
      <diagonal/>
    </border>
    <border>
      <left style="thick">
        <color theme="0"/>
      </left>
      <right/>
      <top style="thick">
        <color theme="0"/>
      </top>
      <bottom style="thin">
        <color rgb="FF4F81BD"/>
      </bottom>
      <diagonal/>
    </border>
    <border>
      <left/>
      <right/>
      <top style="medium">
        <color rgb="FF4F81BD"/>
      </top>
      <bottom/>
      <diagonal/>
    </border>
    <border>
      <left style="thick">
        <color theme="0"/>
      </left>
      <right style="thick">
        <color theme="0"/>
      </right>
      <top/>
      <bottom style="thin">
        <color rgb="FF4F81BD"/>
      </bottom>
      <diagonal/>
    </border>
    <border>
      <left style="thick">
        <color theme="0"/>
      </left>
      <right style="thick">
        <color theme="0"/>
      </right>
      <top style="thin">
        <color rgb="FF4F81BD"/>
      </top>
      <bottom style="thin">
        <color rgb="FF366092"/>
      </bottom>
      <diagonal/>
    </border>
    <border>
      <left style="thick">
        <color theme="0"/>
      </left>
      <right/>
      <top style="thick">
        <color theme="0"/>
      </top>
      <bottom style="medium">
        <color theme="4"/>
      </bottom>
      <diagonal/>
    </border>
    <border>
      <left/>
      <right/>
      <top style="thin">
        <color theme="4" tint="-0.24994659260841701"/>
      </top>
      <bottom style="medium">
        <color rgb="FF0070C0"/>
      </bottom>
      <diagonal/>
    </border>
    <border>
      <left style="thick">
        <color theme="0"/>
      </left>
      <right style="thick">
        <color theme="0"/>
      </right>
      <top/>
      <bottom style="medium">
        <color rgb="FF0070C0"/>
      </bottom>
      <diagonal/>
    </border>
    <border>
      <left style="thick">
        <color theme="0"/>
      </left>
      <right/>
      <top style="thin">
        <color rgb="FF366092"/>
      </top>
      <bottom style="medium">
        <color rgb="FF0070C0"/>
      </bottom>
      <diagonal/>
    </border>
    <border>
      <left/>
      <right style="thick">
        <color theme="0"/>
      </right>
      <top style="medium">
        <color rgb="FF0070C0"/>
      </top>
      <bottom/>
      <diagonal/>
    </border>
    <border>
      <left style="thick">
        <color theme="0"/>
      </left>
      <right style="thick">
        <color theme="0"/>
      </right>
      <top style="medium">
        <color rgb="FF0070C0"/>
      </top>
      <bottom style="thin">
        <color rgb="FF4F81BD"/>
      </bottom>
      <diagonal/>
    </border>
    <border>
      <left style="thick">
        <color theme="0"/>
      </left>
      <right/>
      <top style="medium">
        <color rgb="FF0070C0"/>
      </top>
      <bottom style="thin">
        <color rgb="FF4F81BD"/>
      </bottom>
      <diagonal/>
    </border>
    <border>
      <left/>
      <right style="thick">
        <color theme="0"/>
      </right>
      <top/>
      <bottom style="medium">
        <color rgb="FF0070C0"/>
      </bottom>
      <diagonal/>
    </border>
    <border>
      <left style="thick">
        <color theme="0"/>
      </left>
      <right style="thick">
        <color theme="0"/>
      </right>
      <top style="medium">
        <color rgb="FF0070C0"/>
      </top>
      <bottom style="medium">
        <color rgb="FF0070C0"/>
      </bottom>
      <diagonal/>
    </border>
    <border>
      <left style="thick">
        <color theme="0"/>
      </left>
      <right/>
      <top style="medium">
        <color rgb="FF0070C0"/>
      </top>
      <bottom style="medium">
        <color rgb="FF0070C0"/>
      </bottom>
      <diagonal/>
    </border>
    <border>
      <left/>
      <right/>
      <top/>
      <bottom style="medium">
        <color rgb="FF0070C0"/>
      </bottom>
      <diagonal/>
    </border>
    <border>
      <left style="thick">
        <color theme="0"/>
      </left>
      <right/>
      <top style="thin">
        <color theme="4"/>
      </top>
      <bottom style="medium">
        <color theme="4"/>
      </bottom>
      <diagonal/>
    </border>
    <border>
      <left/>
      <right/>
      <top style="thin">
        <color theme="4"/>
      </top>
      <bottom style="medium">
        <color theme="4"/>
      </bottom>
      <diagonal/>
    </border>
    <border>
      <left/>
      <right style="thick">
        <color theme="0"/>
      </right>
      <top style="thin">
        <color theme="4"/>
      </top>
      <bottom style="medium">
        <color theme="4"/>
      </bottom>
      <diagonal/>
    </border>
    <border>
      <left/>
      <right/>
      <top style="thick">
        <color theme="0"/>
      </top>
      <bottom style="thick">
        <color theme="0"/>
      </bottom>
      <diagonal/>
    </border>
  </borders>
  <cellStyleXfs count="11">
    <xf numFmtId="0" fontId="0" fillId="0" borderId="0"/>
    <xf numFmtId="0" fontId="2" fillId="0" borderId="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7">
    <xf numFmtId="0" fontId="0" fillId="0" borderId="0" xfId="0"/>
    <xf numFmtId="0" fontId="7" fillId="0" borderId="0" xfId="0" applyFont="1"/>
    <xf numFmtId="0" fontId="9" fillId="0" borderId="0" xfId="0" applyFont="1"/>
    <xf numFmtId="0" fontId="10" fillId="0" borderId="0" xfId="0" applyFont="1"/>
    <xf numFmtId="0" fontId="8" fillId="6" borderId="46" xfId="0" applyFont="1" applyFill="1" applyBorder="1" applyAlignment="1">
      <alignment horizontal="center" vertical="center"/>
    </xf>
    <xf numFmtId="0" fontId="9" fillId="3" borderId="0" xfId="0" applyFont="1" applyFill="1" applyAlignment="1">
      <alignment horizontal="center" vertical="center" wrapText="1"/>
    </xf>
    <xf numFmtId="0" fontId="9" fillId="0" borderId="0" xfId="0" applyFont="1" applyAlignment="1">
      <alignment horizontal="center" vertical="center" wrapText="1"/>
    </xf>
    <xf numFmtId="0" fontId="8" fillId="6" borderId="45" xfId="0" applyFont="1" applyFill="1" applyBorder="1" applyAlignment="1">
      <alignment horizontal="center" vertical="center" wrapText="1"/>
    </xf>
    <xf numFmtId="3" fontId="9" fillId="0" borderId="26" xfId="0" applyNumberFormat="1" applyFont="1" applyBorder="1" applyAlignment="1">
      <alignment horizontal="center" vertical="center" wrapText="1"/>
    </xf>
    <xf numFmtId="0" fontId="9" fillId="0" borderId="0" xfId="0" applyFont="1" applyAlignment="1">
      <alignment horizontal="left" vertical="center" wrapText="1"/>
    </xf>
    <xf numFmtId="3" fontId="7" fillId="3" borderId="0" xfId="0" applyNumberFormat="1" applyFont="1" applyFill="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7" fillId="0" borderId="0" xfId="0" applyFont="1" applyAlignment="1">
      <alignment horizontal="right"/>
    </xf>
    <xf numFmtId="0" fontId="11" fillId="0" borderId="0" xfId="0" applyFont="1"/>
    <xf numFmtId="0" fontId="8" fillId="0" borderId="0" xfId="0" applyFont="1"/>
    <xf numFmtId="0" fontId="9" fillId="0" borderId="0" xfId="0" applyFont="1" applyAlignment="1">
      <alignment horizontal="left" vertical="center"/>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164" fontId="13" fillId="0" borderId="5" xfId="7" applyNumberFormat="1" applyFont="1" applyFill="1" applyBorder="1" applyAlignment="1">
      <alignment horizontal="center" vertical="center" wrapText="1"/>
    </xf>
    <xf numFmtId="0" fontId="7" fillId="3" borderId="0" xfId="0" applyFont="1" applyFill="1" applyAlignment="1">
      <alignment horizontal="left" vertical="center" wrapText="1"/>
    </xf>
    <xf numFmtId="3" fontId="7" fillId="3" borderId="28"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164" fontId="14" fillId="3" borderId="9" xfId="7" applyNumberFormat="1" applyFont="1" applyFill="1" applyBorder="1" applyAlignment="1">
      <alignment horizontal="center" vertical="center" wrapText="1"/>
    </xf>
    <xf numFmtId="3" fontId="7" fillId="3" borderId="14" xfId="0" applyNumberFormat="1" applyFont="1" applyFill="1" applyBorder="1" applyAlignment="1">
      <alignment horizontal="center" vertical="center" wrapText="1"/>
    </xf>
    <xf numFmtId="164" fontId="14" fillId="3" borderId="0" xfId="7" applyNumberFormat="1" applyFont="1" applyFill="1" applyBorder="1" applyAlignment="1">
      <alignment horizontal="center" vertical="center" wrapText="1"/>
    </xf>
    <xf numFmtId="164" fontId="13" fillId="0" borderId="1" xfId="7"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3" fontId="9" fillId="0" borderId="0" xfId="0" applyNumberFormat="1" applyFont="1" applyAlignment="1">
      <alignment horizontal="center" vertical="center" wrapText="1"/>
    </xf>
    <xf numFmtId="164" fontId="13" fillId="0" borderId="14" xfId="7" applyNumberFormat="1" applyFont="1" applyFill="1" applyBorder="1" applyAlignment="1">
      <alignment horizontal="center" vertical="center" wrapText="1"/>
    </xf>
    <xf numFmtId="0" fontId="7" fillId="0" borderId="0" xfId="0" applyFont="1" applyAlignment="1">
      <alignment horizontal="center"/>
    </xf>
    <xf numFmtId="164" fontId="13" fillId="0" borderId="27" xfId="7" applyNumberFormat="1" applyFont="1" applyFill="1" applyBorder="1" applyAlignment="1">
      <alignment horizontal="center" vertical="center" wrapText="1"/>
    </xf>
    <xf numFmtId="164" fontId="9" fillId="0" borderId="1" xfId="7" applyNumberFormat="1" applyFont="1" applyFill="1" applyBorder="1" applyAlignment="1">
      <alignment horizontal="center" vertical="center" wrapText="1"/>
    </xf>
    <xf numFmtId="164" fontId="13" fillId="0" borderId="26"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3" fontId="7" fillId="4" borderId="28"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164" fontId="14" fillId="4" borderId="29" xfId="7" applyNumberFormat="1" applyFont="1" applyFill="1" applyBorder="1" applyAlignment="1">
      <alignment horizontal="center" vertical="center" wrapText="1"/>
    </xf>
    <xf numFmtId="3" fontId="7" fillId="4" borderId="14" xfId="0" applyNumberFormat="1" applyFont="1" applyFill="1" applyBorder="1" applyAlignment="1">
      <alignment horizontal="center" vertical="center" wrapText="1"/>
    </xf>
    <xf numFmtId="3" fontId="7" fillId="4" borderId="15" xfId="0" applyNumberFormat="1" applyFont="1" applyFill="1" applyBorder="1" applyAlignment="1">
      <alignment horizontal="center" vertical="center" wrapText="1"/>
    </xf>
    <xf numFmtId="164" fontId="14" fillId="4" borderId="0" xfId="7"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15" xfId="7" applyNumberFormat="1" applyFont="1" applyFill="1" applyBorder="1" applyAlignment="1">
      <alignment horizontal="center" vertical="center" wrapText="1"/>
    </xf>
    <xf numFmtId="164" fontId="14" fillId="4" borderId="0" xfId="7" applyNumberFormat="1" applyFont="1" applyFill="1" applyAlignment="1">
      <alignment horizontal="center" vertical="center" wrapText="1"/>
    </xf>
    <xf numFmtId="0" fontId="7" fillId="0" borderId="0" xfId="0" applyFont="1" applyAlignment="1">
      <alignment horizontal="left" vertical="center" wrapText="1"/>
    </xf>
    <xf numFmtId="3" fontId="9" fillId="0" borderId="14" xfId="7" applyNumberFormat="1" applyFont="1" applyFill="1" applyBorder="1" applyAlignment="1">
      <alignment horizontal="center" vertical="center" wrapText="1"/>
    </xf>
    <xf numFmtId="164" fontId="13" fillId="0" borderId="0" xfId="7" applyNumberFormat="1" applyFont="1" applyFill="1" applyBorder="1" applyAlignment="1">
      <alignment horizontal="center" vertical="center" wrapText="1"/>
    </xf>
    <xf numFmtId="164" fontId="14" fillId="0" borderId="0" xfId="7" applyNumberFormat="1" applyFont="1" applyFill="1" applyAlignment="1">
      <alignment horizontal="center" vertical="center" wrapText="1"/>
    </xf>
    <xf numFmtId="10" fontId="9" fillId="0" borderId="26" xfId="7" applyNumberFormat="1" applyFont="1" applyFill="1" applyBorder="1" applyAlignment="1">
      <alignment horizontal="center" vertical="center" wrapText="1"/>
    </xf>
    <xf numFmtId="10" fontId="9" fillId="0" borderId="27" xfId="7" applyNumberFormat="1" applyFont="1" applyFill="1" applyBorder="1" applyAlignment="1">
      <alignment horizontal="center" vertical="center" wrapText="1"/>
    </xf>
    <xf numFmtId="0" fontId="7" fillId="4" borderId="0" xfId="0" applyFont="1" applyFill="1" applyAlignment="1">
      <alignment vertical="center" wrapText="1"/>
    </xf>
    <xf numFmtId="164" fontId="13" fillId="0" borderId="13" xfId="7" applyNumberFormat="1" applyFont="1" applyFill="1" applyBorder="1" applyAlignment="1">
      <alignment horizontal="center" vertical="center" wrapText="1"/>
    </xf>
    <xf numFmtId="10" fontId="7" fillId="4" borderId="0" xfId="7" applyNumberFormat="1" applyFont="1" applyFill="1" applyBorder="1" applyAlignment="1">
      <alignment horizontal="center" vertical="center" wrapText="1"/>
    </xf>
    <xf numFmtId="10" fontId="9" fillId="0" borderId="1" xfId="7" applyNumberFormat="1" applyFont="1" applyFill="1" applyBorder="1" applyAlignment="1">
      <alignment horizontal="center" vertical="center" wrapText="1"/>
    </xf>
    <xf numFmtId="0" fontId="7" fillId="3" borderId="0" xfId="0" applyFont="1" applyFill="1"/>
    <xf numFmtId="0" fontId="8" fillId="6" borderId="6" xfId="0" applyFont="1" applyFill="1" applyBorder="1" applyAlignment="1">
      <alignment horizontal="center" vertical="center" wrapText="1"/>
    </xf>
    <xf numFmtId="0" fontId="7" fillId="0" borderId="0" xfId="0" applyFont="1" applyAlignment="1">
      <alignment vertical="center"/>
    </xf>
    <xf numFmtId="0" fontId="8" fillId="6" borderId="0" xfId="0" applyFont="1" applyFill="1" applyAlignment="1">
      <alignment horizontal="center" vertical="center" wrapText="1"/>
    </xf>
    <xf numFmtId="0" fontId="8" fillId="6" borderId="3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7" fillId="0" borderId="47" xfId="0" applyFont="1" applyBorder="1" applyAlignment="1">
      <alignment vertical="center" wrapText="1"/>
    </xf>
    <xf numFmtId="0" fontId="7" fillId="0" borderId="22" xfId="0" applyFont="1" applyBorder="1" applyAlignment="1">
      <alignment horizontal="center" vertical="center" wrapText="1"/>
    </xf>
    <xf numFmtId="164" fontId="7" fillId="0" borderId="22" xfId="7" applyNumberFormat="1" applyFont="1" applyBorder="1" applyAlignment="1">
      <alignment horizontal="center" vertical="center" wrapText="1"/>
    </xf>
    <xf numFmtId="0" fontId="7" fillId="4" borderId="0" xfId="0" applyFont="1" applyFill="1"/>
    <xf numFmtId="0" fontId="7" fillId="0" borderId="28" xfId="0"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29"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7" fillId="0" borderId="28" xfId="0" applyNumberFormat="1" applyFont="1" applyBorder="1" applyAlignment="1">
      <alignment horizontal="center" vertical="center" wrapText="1"/>
    </xf>
    <xf numFmtId="0" fontId="7" fillId="0" borderId="14" xfId="0"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9" fillId="0" borderId="27" xfId="0" applyNumberFormat="1" applyFont="1" applyBorder="1" applyAlignment="1">
      <alignment horizontal="center" vertical="center" wrapText="1"/>
    </xf>
    <xf numFmtId="164" fontId="13" fillId="0" borderId="12" xfId="7" quotePrefix="1" applyNumberFormat="1" applyFont="1" applyFill="1" applyBorder="1" applyAlignment="1">
      <alignment horizontal="center" vertical="center" wrapText="1"/>
    </xf>
    <xf numFmtId="164" fontId="13" fillId="0" borderId="5" xfId="7" quotePrefix="1" applyNumberFormat="1" applyFont="1" applyFill="1" applyBorder="1" applyAlignment="1">
      <alignment horizontal="center" vertical="center" wrapText="1"/>
    </xf>
    <xf numFmtId="164" fontId="13" fillId="0" borderId="13" xfId="7" quotePrefix="1" applyNumberFormat="1" applyFont="1" applyFill="1" applyBorder="1" applyAlignment="1">
      <alignment horizontal="center" vertical="center" wrapText="1"/>
    </xf>
    <xf numFmtId="0" fontId="7" fillId="4" borderId="0" xfId="0" applyFont="1" applyFill="1" applyAlignment="1">
      <alignment vertical="center"/>
    </xf>
    <xf numFmtId="164" fontId="14" fillId="0" borderId="28" xfId="0" applyNumberFormat="1" applyFont="1" applyBorder="1" applyAlignment="1">
      <alignment horizontal="center" vertical="center" wrapText="1"/>
    </xf>
    <xf numFmtId="164" fontId="14" fillId="0" borderId="9" xfId="0" applyNumberFormat="1" applyFont="1" applyBorder="1" applyAlignment="1">
      <alignment horizontal="center" vertical="center" wrapText="1"/>
    </xf>
    <xf numFmtId="0" fontId="10" fillId="0" borderId="29" xfId="0" applyFont="1" applyBorder="1" applyAlignment="1">
      <alignment horizontal="center"/>
    </xf>
    <xf numFmtId="164" fontId="14" fillId="0" borderId="0" xfId="0" applyNumberFormat="1" applyFont="1" applyAlignment="1">
      <alignment horizontal="center" vertical="center" wrapText="1"/>
    </xf>
    <xf numFmtId="0" fontId="10" fillId="0" borderId="0" xfId="0" applyFont="1" applyAlignment="1">
      <alignment horizontal="center"/>
    </xf>
    <xf numFmtId="164" fontId="14" fillId="0" borderId="14" xfId="0" applyNumberFormat="1" applyFont="1" applyBorder="1" applyAlignment="1">
      <alignment horizontal="center" vertical="center" wrapText="1"/>
    </xf>
    <xf numFmtId="0" fontId="10" fillId="0" borderId="15" xfId="0" applyFont="1" applyBorder="1" applyAlignment="1">
      <alignment horizontal="center"/>
    </xf>
    <xf numFmtId="164" fontId="13" fillId="0" borderId="16"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0" fillId="0" borderId="27" xfId="0" applyFont="1" applyBorder="1" applyAlignment="1">
      <alignment horizontal="center"/>
    </xf>
    <xf numFmtId="164" fontId="13" fillId="0" borderId="1" xfId="0" applyNumberFormat="1" applyFont="1" applyBorder="1" applyAlignment="1">
      <alignment horizontal="center" vertical="center" wrapText="1"/>
    </xf>
    <xf numFmtId="0" fontId="10" fillId="0" borderId="1" xfId="0" applyFont="1" applyBorder="1" applyAlignment="1">
      <alignment horizontal="center"/>
    </xf>
    <xf numFmtId="164" fontId="13" fillId="0" borderId="26" xfId="0" applyNumberFormat="1" applyFont="1" applyBorder="1" applyAlignment="1">
      <alignment horizontal="center" vertical="center" wrapText="1"/>
    </xf>
    <xf numFmtId="0" fontId="7" fillId="0" borderId="1" xfId="0" applyFont="1" applyBorder="1"/>
    <xf numFmtId="0" fontId="9" fillId="0" borderId="3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1" xfId="0" applyFont="1" applyBorder="1" applyAlignment="1">
      <alignment horizontal="center" vertical="center" wrapText="1"/>
    </xf>
    <xf numFmtId="164" fontId="13" fillId="0" borderId="7" xfId="7" applyNumberFormat="1" applyFont="1" applyFill="1" applyBorder="1" applyAlignment="1">
      <alignment horizontal="center" vertical="center" wrapText="1"/>
    </xf>
    <xf numFmtId="164" fontId="14" fillId="4" borderId="0" xfId="0" applyNumberFormat="1" applyFont="1" applyFill="1" applyAlignment="1">
      <alignment horizontal="center" vertical="center" wrapText="1"/>
    </xf>
    <xf numFmtId="164" fontId="9" fillId="0" borderId="1" xfId="0" applyNumberFormat="1" applyFont="1" applyBorder="1" applyAlignment="1">
      <alignment horizontal="center" vertical="center" wrapText="1"/>
    </xf>
    <xf numFmtId="1" fontId="7" fillId="4" borderId="28" xfId="0" applyNumberFormat="1" applyFont="1" applyFill="1" applyBorder="1" applyAlignment="1">
      <alignment horizontal="center" vertical="center" wrapText="1"/>
    </xf>
    <xf numFmtId="1" fontId="7" fillId="4" borderId="9" xfId="0" applyNumberFormat="1" applyFont="1" applyFill="1" applyBorder="1" applyAlignment="1">
      <alignment horizontal="center" vertical="center" wrapText="1"/>
    </xf>
    <xf numFmtId="1" fontId="7" fillId="4" borderId="29" xfId="7" applyNumberFormat="1" applyFont="1" applyFill="1" applyBorder="1" applyAlignment="1">
      <alignment horizontal="center" vertical="center" wrapText="1"/>
    </xf>
    <xf numFmtId="3" fontId="7" fillId="4" borderId="0" xfId="7" applyNumberFormat="1" applyFont="1" applyFill="1" applyBorder="1" applyAlignment="1">
      <alignment horizontal="center" vertical="center" wrapText="1"/>
    </xf>
    <xf numFmtId="3" fontId="7" fillId="4" borderId="9" xfId="7" applyNumberFormat="1" applyFont="1" applyFill="1" applyBorder="1" applyAlignment="1">
      <alignment horizontal="center" vertical="center" wrapText="1"/>
    </xf>
    <xf numFmtId="1" fontId="7" fillId="4" borderId="14" xfId="0" applyNumberFormat="1" applyFont="1" applyFill="1" applyBorder="1" applyAlignment="1">
      <alignment horizontal="center" vertical="center" wrapText="1"/>
    </xf>
    <xf numFmtId="1" fontId="7" fillId="4" borderId="0" xfId="0" applyNumberFormat="1" applyFont="1" applyFill="1" applyAlignment="1">
      <alignment horizontal="center" vertical="center" wrapText="1"/>
    </xf>
    <xf numFmtId="1" fontId="7" fillId="4" borderId="15" xfId="7" applyNumberFormat="1" applyFont="1" applyFill="1" applyBorder="1" applyAlignment="1">
      <alignment horizontal="center" vertical="center" wrapText="1"/>
    </xf>
    <xf numFmtId="164" fontId="13" fillId="0" borderId="33" xfId="7" quotePrefix="1" applyNumberFormat="1" applyFont="1" applyFill="1" applyBorder="1" applyAlignment="1">
      <alignment horizontal="center" vertical="center" wrapText="1"/>
    </xf>
    <xf numFmtId="164" fontId="13" fillId="0" borderId="8" xfId="7" quotePrefix="1" applyNumberFormat="1" applyFont="1" applyFill="1" applyBorder="1" applyAlignment="1">
      <alignment horizontal="center" vertical="center" wrapText="1"/>
    </xf>
    <xf numFmtId="164" fontId="13" fillId="0" borderId="25" xfId="7" quotePrefix="1" applyNumberFormat="1" applyFont="1" applyFill="1" applyBorder="1" applyAlignment="1">
      <alignment horizontal="center" vertical="center" wrapText="1"/>
    </xf>
    <xf numFmtId="0" fontId="17" fillId="0" borderId="27" xfId="0" applyFont="1" applyBorder="1" applyAlignment="1">
      <alignment horizontal="center"/>
    </xf>
    <xf numFmtId="0" fontId="10" fillId="0" borderId="1" xfId="0" applyFont="1" applyBorder="1"/>
    <xf numFmtId="0" fontId="9"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4" fontId="9" fillId="0" borderId="1" xfId="0" applyNumberFormat="1" applyFont="1" applyBorder="1" applyAlignment="1">
      <alignment horizontal="center" vertical="center" wrapText="1"/>
    </xf>
    <xf numFmtId="0" fontId="10" fillId="0" borderId="2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164" fontId="14" fillId="0" borderId="28"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7" fillId="0" borderId="0" xfId="0" applyNumberFormat="1" applyFont="1" applyAlignment="1">
      <alignment horizontal="center" vertical="center"/>
    </xf>
    <xf numFmtId="0" fontId="10" fillId="0" borderId="15" xfId="0" applyFont="1" applyBorder="1" applyAlignment="1">
      <alignment horizontal="center" vertical="center"/>
    </xf>
    <xf numFmtId="164" fontId="14" fillId="0" borderId="14" xfId="0" applyNumberFormat="1" applyFont="1" applyBorder="1" applyAlignment="1">
      <alignment horizontal="center" vertical="center"/>
    </xf>
    <xf numFmtId="164" fontId="14" fillId="0" borderId="0" xfId="0" applyNumberFormat="1" applyFont="1" applyAlignment="1">
      <alignment horizontal="center" vertical="center"/>
    </xf>
    <xf numFmtId="0" fontId="18" fillId="0" borderId="27" xfId="0" applyFont="1" applyBorder="1" applyAlignment="1">
      <alignment horizontal="center" vertical="center"/>
    </xf>
    <xf numFmtId="0" fontId="18" fillId="0" borderId="1" xfId="0" applyFont="1" applyBorder="1" applyAlignment="1">
      <alignment horizontal="center" vertical="center"/>
    </xf>
    <xf numFmtId="0" fontId="13" fillId="0" borderId="1" xfId="0" applyFont="1" applyBorder="1" applyAlignment="1">
      <alignment horizontal="center" vertical="center"/>
    </xf>
    <xf numFmtId="164" fontId="13" fillId="0" borderId="26"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3" fontId="7" fillId="0" borderId="0" xfId="0" applyNumberFormat="1" applyFont="1" applyAlignment="1">
      <alignment horizontal="center" vertical="center"/>
    </xf>
    <xf numFmtId="3" fontId="7" fillId="4" borderId="29" xfId="0" applyNumberFormat="1" applyFont="1" applyFill="1" applyBorder="1" applyAlignment="1">
      <alignment horizontal="center" vertical="center" wrapText="1"/>
    </xf>
    <xf numFmtId="0" fontId="17" fillId="0" borderId="1" xfId="0" applyFont="1" applyBorder="1" applyAlignment="1">
      <alignment horizontal="center"/>
    </xf>
    <xf numFmtId="0" fontId="9" fillId="0" borderId="1" xfId="0" applyFont="1" applyBorder="1" applyAlignment="1">
      <alignment horizontal="center"/>
    </xf>
    <xf numFmtId="4" fontId="7" fillId="0" borderId="14" xfId="0" applyNumberFormat="1" applyFont="1" applyBorder="1" applyAlignment="1">
      <alignment horizontal="center" vertical="center" wrapText="1"/>
    </xf>
    <xf numFmtId="4" fontId="9" fillId="0" borderId="26" xfId="0" applyNumberFormat="1" applyFont="1" applyBorder="1" applyAlignment="1">
      <alignment horizontal="center" vertical="center" wrapText="1"/>
    </xf>
    <xf numFmtId="3" fontId="19" fillId="0" borderId="14" xfId="0" applyNumberFormat="1" applyFont="1" applyBorder="1" applyAlignment="1">
      <alignment horizontal="center" vertical="center" wrapText="1"/>
    </xf>
    <xf numFmtId="3" fontId="19" fillId="0" borderId="0" xfId="0" applyNumberFormat="1" applyFont="1" applyAlignment="1">
      <alignment horizontal="center" vertical="center" wrapText="1"/>
    </xf>
    <xf numFmtId="1" fontId="7" fillId="3" borderId="20" xfId="0" applyNumberFormat="1" applyFont="1" applyFill="1" applyBorder="1" applyAlignment="1">
      <alignment horizontal="left" vertical="center" wrapText="1"/>
    </xf>
    <xf numFmtId="3" fontId="7" fillId="3" borderId="15" xfId="0" applyNumberFormat="1" applyFont="1" applyFill="1" applyBorder="1" applyAlignment="1">
      <alignment horizontal="center" vertical="center" wrapText="1"/>
    </xf>
    <xf numFmtId="3" fontId="7" fillId="3" borderId="21" xfId="0" applyNumberFormat="1" applyFont="1" applyFill="1" applyBorder="1" applyAlignment="1">
      <alignment horizontal="center" vertical="center" wrapText="1"/>
    </xf>
    <xf numFmtId="1" fontId="9" fillId="3" borderId="44" xfId="0" applyNumberFormat="1" applyFont="1" applyFill="1" applyBorder="1" applyAlignment="1">
      <alignment horizontal="left" vertical="center" wrapText="1"/>
    </xf>
    <xf numFmtId="3" fontId="9" fillId="3" borderId="37" xfId="0" applyNumberFormat="1" applyFont="1" applyFill="1" applyBorder="1" applyAlignment="1">
      <alignment horizontal="center" vertical="center" wrapText="1"/>
    </xf>
    <xf numFmtId="164" fontId="13" fillId="0" borderId="6" xfId="7" quotePrefix="1" applyNumberFormat="1" applyFont="1" applyFill="1" applyBorder="1" applyAlignment="1">
      <alignment horizontal="center" vertical="center" wrapText="1"/>
    </xf>
    <xf numFmtId="0" fontId="9" fillId="0" borderId="27" xfId="0" applyFont="1" applyBorder="1" applyAlignment="1">
      <alignment horizontal="center"/>
    </xf>
    <xf numFmtId="0" fontId="9" fillId="3" borderId="0" xfId="0" applyFont="1" applyFill="1" applyAlignment="1">
      <alignment horizontal="left"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2" fontId="7" fillId="0" borderId="0" xfId="0" applyNumberFormat="1" applyFont="1" applyAlignment="1">
      <alignment horizontal="center" vertical="center" wrapText="1"/>
    </xf>
    <xf numFmtId="0" fontId="9" fillId="4" borderId="0" xfId="0" applyFont="1" applyFill="1" applyAlignment="1">
      <alignment horizontal="left" vertical="center"/>
    </xf>
    <xf numFmtId="3" fontId="7" fillId="4" borderId="14" xfId="0" applyNumberFormat="1" applyFont="1" applyFill="1" applyBorder="1" applyAlignment="1">
      <alignment horizontal="center" vertical="center"/>
    </xf>
    <xf numFmtId="3" fontId="7" fillId="4" borderId="0" xfId="0" applyNumberFormat="1" applyFont="1" applyFill="1" applyAlignment="1">
      <alignment horizontal="center" vertical="center"/>
    </xf>
    <xf numFmtId="3" fontId="7" fillId="4" borderId="15" xfId="0" applyNumberFormat="1" applyFont="1" applyFill="1" applyBorder="1" applyAlignment="1">
      <alignment horizontal="center" vertical="center"/>
    </xf>
    <xf numFmtId="0" fontId="13" fillId="3" borderId="8" xfId="0" applyFont="1" applyFill="1" applyBorder="1" applyAlignment="1">
      <alignment horizontal="left" vertical="center"/>
    </xf>
    <xf numFmtId="164" fontId="13" fillId="3" borderId="24" xfId="0" applyNumberFormat="1" applyFont="1" applyFill="1" applyBorder="1" applyAlignment="1">
      <alignment horizontal="center" vertical="center"/>
    </xf>
    <xf numFmtId="0" fontId="13" fillId="3" borderId="1" xfId="0" applyFont="1" applyFill="1" applyBorder="1" applyAlignment="1">
      <alignment horizontal="left" vertical="center"/>
    </xf>
    <xf numFmtId="164" fontId="13" fillId="3" borderId="26" xfId="0" applyNumberFormat="1" applyFont="1" applyFill="1" applyBorder="1" applyAlignment="1">
      <alignment horizontal="center" vertical="center"/>
    </xf>
    <xf numFmtId="3" fontId="7" fillId="4" borderId="20" xfId="0" applyNumberFormat="1" applyFont="1" applyFill="1" applyBorder="1" applyAlignment="1">
      <alignment horizontal="center" vertical="center" wrapText="1"/>
    </xf>
    <xf numFmtId="164" fontId="14" fillId="4" borderId="21" xfId="7" applyNumberFormat="1" applyFont="1" applyFill="1" applyBorder="1" applyAlignment="1">
      <alignment horizontal="center" vertical="center" wrapText="1"/>
    </xf>
    <xf numFmtId="0" fontId="9" fillId="3" borderId="2" xfId="0" applyFont="1" applyFill="1" applyBorder="1" applyAlignment="1">
      <alignment vertical="center" wrapText="1"/>
    </xf>
    <xf numFmtId="3" fontId="9" fillId="3" borderId="16"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164" fontId="13" fillId="3" borderId="17" xfId="7" applyNumberFormat="1" applyFont="1" applyFill="1" applyBorder="1" applyAlignment="1">
      <alignment horizontal="center" vertical="center" wrapText="1"/>
    </xf>
    <xf numFmtId="164" fontId="13" fillId="3" borderId="2" xfId="7" applyNumberFormat="1" applyFont="1" applyFill="1" applyBorder="1" applyAlignment="1">
      <alignment horizontal="center" vertical="center" wrapText="1"/>
    </xf>
    <xf numFmtId="0" fontId="20" fillId="0" borderId="0" xfId="0" applyFont="1"/>
    <xf numFmtId="0" fontId="20" fillId="0" borderId="0" xfId="2" applyFont="1" applyAlignment="1">
      <alignment vertical="center"/>
    </xf>
    <xf numFmtId="0" fontId="12" fillId="3" borderId="0" xfId="1" applyFont="1" applyFill="1" applyAlignment="1">
      <alignment horizontal="center" vertical="center"/>
    </xf>
    <xf numFmtId="0" fontId="21" fillId="0" borderId="0" xfId="1" applyFont="1" applyAlignment="1">
      <alignment horizontal="center" vertical="center"/>
    </xf>
    <xf numFmtId="0" fontId="11" fillId="0" borderId="0" xfId="1" applyFont="1" applyAlignment="1">
      <alignment horizontal="center" vertical="center"/>
    </xf>
    <xf numFmtId="0" fontId="20" fillId="0" borderId="0" xfId="1" applyFont="1" applyAlignment="1">
      <alignment vertical="center"/>
    </xf>
    <xf numFmtId="0" fontId="11" fillId="0" borderId="0" xfId="1" applyFont="1" applyAlignment="1">
      <alignment vertical="center"/>
    </xf>
    <xf numFmtId="0" fontId="20" fillId="0" borderId="0" xfId="6" applyFont="1" applyAlignment="1" applyProtection="1"/>
    <xf numFmtId="0" fontId="20" fillId="0" borderId="0" xfId="3" applyFont="1" applyAlignment="1" applyProtection="1"/>
    <xf numFmtId="0" fontId="20" fillId="0" borderId="0" xfId="0" applyFont="1" applyAlignment="1">
      <alignment horizontal="center"/>
    </xf>
    <xf numFmtId="0" fontId="20" fillId="0" borderId="0" xfId="0" applyFont="1" applyAlignment="1">
      <alignment horizontal="left"/>
    </xf>
    <xf numFmtId="0" fontId="20" fillId="0" borderId="0" xfId="2" applyFont="1" applyAlignment="1">
      <alignment horizontal="left" vertical="center"/>
    </xf>
    <xf numFmtId="0" fontId="20" fillId="0" borderId="0" xfId="1" applyFont="1" applyAlignment="1">
      <alignment horizontal="center" vertical="center"/>
    </xf>
    <xf numFmtId="0" fontId="20" fillId="0" borderId="0" xfId="1" applyFont="1" applyAlignment="1">
      <alignment horizontal="left" vertical="center"/>
    </xf>
    <xf numFmtId="0" fontId="20" fillId="0" borderId="0" xfId="4" applyFont="1" applyFill="1" applyAlignment="1" applyProtection="1">
      <alignment horizontal="center" vertical="center"/>
    </xf>
    <xf numFmtId="0" fontId="20" fillId="0" borderId="0" xfId="0" applyFont="1" applyAlignment="1">
      <alignment vertical="center"/>
    </xf>
    <xf numFmtId="0" fontId="22" fillId="0" borderId="0" xfId="0" applyFont="1" applyAlignment="1">
      <alignment horizontal="left"/>
    </xf>
    <xf numFmtId="0" fontId="20" fillId="0" borderId="0" xfId="0" applyFont="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xf>
    <xf numFmtId="0" fontId="23" fillId="2" borderId="0" xfId="1" applyFont="1" applyFill="1" applyAlignment="1">
      <alignment horizontal="center" vertical="center"/>
    </xf>
    <xf numFmtId="49" fontId="12" fillId="5" borderId="0" xfId="1" quotePrefix="1" applyNumberFormat="1" applyFont="1" applyFill="1" applyAlignment="1">
      <alignment horizontal="center" vertical="center"/>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2" xfId="0" applyFont="1" applyBorder="1" applyAlignment="1">
      <alignment vertical="center" wrapText="1"/>
    </xf>
    <xf numFmtId="164" fontId="7" fillId="0" borderId="22" xfId="0" applyNumberFormat="1" applyFont="1" applyBorder="1" applyAlignment="1">
      <alignment horizontal="center" vertical="center" wrapText="1"/>
    </xf>
    <xf numFmtId="0" fontId="24" fillId="0" borderId="0" xfId="0" applyFont="1"/>
    <xf numFmtId="164" fontId="9" fillId="0" borderId="12" xfId="7" applyNumberFormat="1" applyFont="1" applyFill="1" applyBorder="1" applyAlignment="1">
      <alignment horizontal="center" vertical="center" wrapText="1"/>
    </xf>
    <xf numFmtId="164" fontId="9" fillId="0" borderId="5" xfId="7" applyNumberFormat="1"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164" fontId="14" fillId="0" borderId="36"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7" fillId="3" borderId="22" xfId="0" applyFont="1" applyFill="1" applyBorder="1" applyAlignment="1">
      <alignment horizontal="center" vertical="center" wrapText="1"/>
    </xf>
    <xf numFmtId="0" fontId="7" fillId="3" borderId="48" xfId="0" applyFont="1" applyFill="1" applyBorder="1" applyAlignment="1">
      <alignment horizontal="center" vertical="center" wrapText="1"/>
    </xf>
    <xf numFmtId="1" fontId="9" fillId="0" borderId="23" xfId="7" applyNumberFormat="1" applyFont="1" applyFill="1" applyBorder="1" applyAlignment="1">
      <alignment horizontal="center" vertical="center" wrapText="1"/>
    </xf>
    <xf numFmtId="1" fontId="9" fillId="0" borderId="13" xfId="7" applyNumberFormat="1"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9" fillId="0" borderId="27" xfId="0" applyFont="1" applyBorder="1" applyAlignment="1">
      <alignment horizontal="center" vertical="center" wrapText="1"/>
    </xf>
    <xf numFmtId="164" fontId="13" fillId="0" borderId="49" xfId="0" applyNumberFormat="1" applyFont="1" applyBorder="1" applyAlignment="1">
      <alignment horizontal="center" vertical="center" wrapText="1"/>
    </xf>
    <xf numFmtId="0" fontId="9" fillId="0" borderId="15" xfId="0" applyFont="1" applyBorder="1" applyAlignment="1">
      <alignment horizontal="left" vertical="center" wrapText="1"/>
    </xf>
    <xf numFmtId="0" fontId="9" fillId="0" borderId="50" xfId="0" applyFont="1" applyBorder="1" applyAlignment="1">
      <alignment horizontal="center" vertical="center" wrapText="1"/>
    </xf>
    <xf numFmtId="0" fontId="7" fillId="0" borderId="51" xfId="0" applyFont="1" applyBorder="1" applyAlignment="1">
      <alignment horizontal="left" vertical="center" wrapText="1"/>
    </xf>
    <xf numFmtId="1" fontId="9" fillId="0" borderId="52" xfId="8" applyNumberFormat="1" applyFont="1" applyBorder="1" applyAlignment="1">
      <alignment horizontal="center" vertical="center" wrapText="1"/>
    </xf>
    <xf numFmtId="164" fontId="9" fillId="0" borderId="52" xfId="7" applyNumberFormat="1" applyFont="1" applyBorder="1" applyAlignment="1">
      <alignment horizontal="center" vertical="center"/>
    </xf>
    <xf numFmtId="0" fontId="7" fillId="0" borderId="54" xfId="0" applyFont="1" applyBorder="1" applyAlignment="1">
      <alignment vertical="center" wrapText="1"/>
    </xf>
    <xf numFmtId="0" fontId="7" fillId="0" borderId="55" xfId="0" applyFont="1" applyBorder="1" applyAlignment="1">
      <alignment horizontal="center" vertical="center" wrapText="1"/>
    </xf>
    <xf numFmtId="164" fontId="7" fillId="0" borderId="55" xfId="0" applyNumberFormat="1" applyFont="1" applyBorder="1" applyAlignment="1">
      <alignment horizontal="center" vertical="center" wrapText="1"/>
    </xf>
    <xf numFmtId="0" fontId="13" fillId="0" borderId="51" xfId="0" applyFont="1" applyBorder="1" applyAlignment="1">
      <alignment horizontal="right" vertical="center" wrapText="1"/>
    </xf>
    <xf numFmtId="0" fontId="13" fillId="0" borderId="37" xfId="0" applyFont="1" applyBorder="1" applyAlignment="1">
      <alignment horizontal="center" vertical="center" wrapText="1"/>
    </xf>
    <xf numFmtId="164" fontId="13" fillId="0" borderId="37" xfId="9" applyNumberFormat="1" applyFont="1" applyBorder="1" applyAlignment="1">
      <alignment horizontal="center" vertical="center" wrapText="1"/>
    </xf>
    <xf numFmtId="0" fontId="9" fillId="0" borderId="0" xfId="0" applyFont="1" applyAlignment="1">
      <alignment vertical="center" wrapText="1"/>
    </xf>
    <xf numFmtId="0" fontId="7" fillId="3" borderId="55" xfId="0" applyFont="1" applyFill="1" applyBorder="1" applyAlignment="1">
      <alignment horizontal="center" vertical="center" wrapText="1"/>
    </xf>
    <xf numFmtId="164" fontId="7" fillId="0" borderId="55" xfId="7" applyNumberFormat="1" applyFont="1" applyBorder="1" applyAlignment="1">
      <alignment horizontal="center" vertical="center" wrapText="1"/>
    </xf>
    <xf numFmtId="0" fontId="13" fillId="0" borderId="51" xfId="0" applyFont="1" applyBorder="1" applyAlignment="1">
      <alignment horizontal="center" vertical="center" wrapText="1"/>
    </xf>
    <xf numFmtId="164" fontId="13" fillId="0" borderId="51" xfId="7" applyNumberFormat="1" applyFont="1" applyBorder="1" applyAlignment="1">
      <alignment horizontal="center" vertical="center" wrapText="1"/>
    </xf>
    <xf numFmtId="0" fontId="9" fillId="0" borderId="57" xfId="0" applyFont="1" applyBorder="1" applyAlignment="1">
      <alignment vertical="center" wrapText="1"/>
    </xf>
    <xf numFmtId="1" fontId="9" fillId="0" borderId="57" xfId="0" applyNumberFormat="1" applyFont="1" applyBorder="1" applyAlignment="1">
      <alignment horizontal="center" vertical="center" wrapText="1"/>
    </xf>
    <xf numFmtId="9" fontId="9" fillId="0" borderId="57" xfId="7" applyFont="1" applyBorder="1" applyAlignment="1">
      <alignment horizontal="center" vertical="center" wrapText="1"/>
    </xf>
    <xf numFmtId="3" fontId="9" fillId="3" borderId="59" xfId="0" applyNumberFormat="1" applyFont="1" applyFill="1" applyBorder="1" applyAlignment="1">
      <alignment horizontal="center" vertical="center" wrapText="1"/>
    </xf>
    <xf numFmtId="3" fontId="9" fillId="3" borderId="56" xfId="0" applyNumberFormat="1" applyFont="1" applyFill="1" applyBorder="1" applyAlignment="1">
      <alignment horizontal="center" vertical="center" wrapText="1"/>
    </xf>
    <xf numFmtId="164" fontId="13" fillId="3" borderId="60" xfId="0" applyNumberFormat="1" applyFont="1" applyFill="1" applyBorder="1" applyAlignment="1">
      <alignment horizontal="center" vertical="center"/>
    </xf>
    <xf numFmtId="164" fontId="13" fillId="3" borderId="61" xfId="0" applyNumberFormat="1" applyFont="1" applyFill="1" applyBorder="1" applyAlignment="1">
      <alignment horizontal="center" vertical="center"/>
    </xf>
    <xf numFmtId="164" fontId="13" fillId="3" borderId="62" xfId="0" applyNumberFormat="1" applyFont="1" applyFill="1" applyBorder="1" applyAlignment="1">
      <alignment horizontal="center" vertical="center"/>
    </xf>
    <xf numFmtId="0" fontId="10" fillId="0" borderId="0" xfId="0" applyFont="1" applyAlignment="1">
      <alignment horizontal="left" vertical="center"/>
    </xf>
    <xf numFmtId="164" fontId="14" fillId="0" borderId="63" xfId="0" applyNumberFormat="1" applyFont="1" applyBorder="1" applyAlignment="1">
      <alignment horizontal="center" vertical="center" wrapText="1"/>
    </xf>
    <xf numFmtId="164" fontId="14" fillId="0" borderId="0" xfId="7" applyNumberFormat="1" applyFont="1" applyFill="1" applyBorder="1" applyAlignment="1">
      <alignment horizontal="center" vertical="center" wrapText="1"/>
    </xf>
    <xf numFmtId="164" fontId="14" fillId="0" borderId="15" xfId="7" applyNumberFormat="1" applyFont="1" applyFill="1" applyBorder="1" applyAlignment="1">
      <alignment horizontal="center" vertical="center" wrapText="1"/>
    </xf>
    <xf numFmtId="3" fontId="9" fillId="0" borderId="37" xfId="0" applyNumberFormat="1" applyFont="1" applyBorder="1" applyAlignment="1">
      <alignment horizontal="center" vertical="center" wrapText="1"/>
    </xf>
    <xf numFmtId="3" fontId="9" fillId="0" borderId="59" xfId="0" applyNumberFormat="1" applyFont="1" applyBorder="1" applyAlignment="1">
      <alignment horizontal="center" vertical="center" wrapText="1"/>
    </xf>
    <xf numFmtId="164" fontId="7" fillId="0" borderId="0" xfId="7" applyNumberFormat="1" applyFont="1" applyFill="1" applyBorder="1" applyAlignment="1">
      <alignment horizontal="center" vertical="center" wrapText="1"/>
    </xf>
    <xf numFmtId="0" fontId="9" fillId="0" borderId="51" xfId="0" applyFont="1" applyBorder="1" applyAlignment="1">
      <alignment horizontal="center" vertical="center" wrapText="1"/>
    </xf>
    <xf numFmtId="0" fontId="13" fillId="0" borderId="58" xfId="0" applyFont="1" applyBorder="1" applyAlignment="1">
      <alignment horizontal="center" vertical="center" wrapText="1"/>
    </xf>
    <xf numFmtId="0" fontId="25" fillId="0" borderId="0" xfId="0" applyFont="1" applyAlignment="1">
      <alignment vertical="center"/>
    </xf>
    <xf numFmtId="0" fontId="26" fillId="3" borderId="0" xfId="0" applyFont="1" applyFill="1" applyAlignment="1">
      <alignment horizontal="left" vertical="center"/>
    </xf>
    <xf numFmtId="164" fontId="9" fillId="0" borderId="57" xfId="7" applyNumberFormat="1" applyFont="1" applyBorder="1" applyAlignment="1">
      <alignment horizontal="center" vertical="center" wrapText="1"/>
    </xf>
    <xf numFmtId="10" fontId="7" fillId="4" borderId="14" xfId="7" applyNumberFormat="1" applyFont="1" applyFill="1" applyBorder="1" applyAlignment="1">
      <alignment horizontal="center" vertical="center" wrapText="1"/>
    </xf>
    <xf numFmtId="10" fontId="7" fillId="4" borderId="15" xfId="7" applyNumberFormat="1" applyFont="1" applyFill="1" applyBorder="1" applyAlignment="1">
      <alignment horizontal="center" vertical="center" wrapText="1"/>
    </xf>
    <xf numFmtId="0" fontId="23" fillId="2" borderId="0" xfId="1" quotePrefix="1" applyFont="1" applyFill="1" applyAlignment="1">
      <alignment horizontal="center" vertical="center"/>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8" fillId="6" borderId="10"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9" fillId="3" borderId="0" xfId="0" applyFont="1" applyFill="1" applyAlignment="1">
      <alignment horizontal="center" vertical="center" wrapText="1"/>
    </xf>
    <xf numFmtId="0" fontId="9" fillId="0" borderId="5" xfId="0" applyFont="1" applyBorder="1" applyAlignment="1">
      <alignment horizontal="center" vertical="center" wrapText="1"/>
    </xf>
    <xf numFmtId="0" fontId="9" fillId="3" borderId="38"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9"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9" xfId="0" applyFont="1" applyBorder="1" applyAlignment="1">
      <alignment horizontal="center" vertical="center" wrapText="1"/>
    </xf>
    <xf numFmtId="0" fontId="8" fillId="6" borderId="34"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9" fillId="0" borderId="5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6" xfId="0" applyFont="1" applyBorder="1" applyAlignment="1">
      <alignment horizontal="center" vertical="center" wrapText="1"/>
    </xf>
    <xf numFmtId="3" fontId="7" fillId="4" borderId="9" xfId="0"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29" xfId="7" applyNumberFormat="1" applyFont="1" applyFill="1" applyBorder="1" applyAlignment="1">
      <alignment horizontal="center" vertical="center" wrapText="1"/>
    </xf>
    <xf numFmtId="164" fontId="14" fillId="4" borderId="15" xfId="7"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3" fontId="9" fillId="0" borderId="26" xfId="0" applyNumberFormat="1" applyFont="1" applyBorder="1" applyAlignment="1">
      <alignment horizontal="center" vertical="center" wrapText="1"/>
    </xf>
    <xf numFmtId="3" fontId="9"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164" fontId="13" fillId="0" borderId="15" xfId="7" applyNumberFormat="1" applyFont="1" applyFill="1" applyBorder="1" applyAlignment="1">
      <alignment horizontal="center" vertical="center" wrapText="1"/>
    </xf>
    <xf numFmtId="164" fontId="13" fillId="0" borderId="27" xfId="7" applyNumberFormat="1" applyFont="1" applyFill="1" applyBorder="1" applyAlignment="1">
      <alignment horizontal="center" vertical="center" wrapText="1"/>
    </xf>
    <xf numFmtId="0" fontId="7" fillId="4" borderId="0" xfId="0" applyFont="1" applyFill="1" applyAlignment="1">
      <alignment horizontal="left" vertical="center" wrapText="1"/>
    </xf>
    <xf numFmtId="3" fontId="7" fillId="4" borderId="14" xfId="0" applyNumberFormat="1" applyFont="1" applyFill="1" applyBorder="1" applyAlignment="1">
      <alignment horizontal="center" vertical="center" wrapText="1"/>
    </xf>
    <xf numFmtId="3" fontId="7" fillId="4" borderId="28"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164" fontId="13" fillId="0" borderId="29" xfId="7" applyNumberFormat="1" applyFont="1" applyFill="1" applyBorder="1" applyAlignment="1">
      <alignment horizontal="center" vertical="center" wrapText="1"/>
    </xf>
    <xf numFmtId="164" fontId="13" fillId="0" borderId="23" xfId="7" applyNumberFormat="1" applyFont="1" applyFill="1" applyBorder="1" applyAlignment="1">
      <alignment horizontal="center" vertical="center" wrapText="1"/>
    </xf>
    <xf numFmtId="164" fontId="13" fillId="0" borderId="5"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164" fontId="13" fillId="0" borderId="12" xfId="7" applyNumberFormat="1" applyFont="1" applyFill="1" applyBorder="1" applyAlignment="1">
      <alignment horizontal="center" vertical="center" wrapText="1"/>
    </xf>
  </cellXfs>
  <cellStyles count="11">
    <cellStyle name="Hiperligação" xfId="6" builtinId="8"/>
    <cellStyle name="Hiperligação 2" xfId="3" xr:uid="{B13A558E-940C-4DAB-B8DF-F660702686A7}"/>
    <cellStyle name="Hyperlink 3" xfId="4" xr:uid="{92D4AC8E-D197-4D91-B0D9-8E9E750CAD5C}"/>
    <cellStyle name="Normal" xfId="0" builtinId="0"/>
    <cellStyle name="Normal 10" xfId="1" xr:uid="{ECDF1A50-9387-4BEF-B5AB-34C31E87FF4E}"/>
    <cellStyle name="Normal 2 2" xfId="2" xr:uid="{291478A8-5E3E-4F76-BA7E-CB327A184E34}"/>
    <cellStyle name="Normal 2 3" xfId="5" xr:uid="{957DFF27-1C89-4BF6-977A-DFB76ACEDF11}"/>
    <cellStyle name="Percentagem" xfId="7" builtinId="5"/>
    <cellStyle name="Percentagem 2" xfId="8" xr:uid="{E04EC480-026E-4125-AE97-C0D58BD64547}"/>
    <cellStyle name="Vírgula" xfId="9" builtinId="3"/>
    <cellStyle name="Vírgula 2" xfId="10" xr:uid="{F529D7D8-7E2C-4436-B51F-A431AEED75AB}"/>
  </cellStyles>
  <dxfs count="0"/>
  <tableStyles count="0" defaultTableStyle="TableStyleMedium2" defaultPivotStyle="PivotStyleLight16"/>
  <colors>
    <mruColors>
      <color rgb="FF366092"/>
      <color rgb="FF0070C0"/>
      <color rgb="FF4472C4"/>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4.xml.rels><?xml version="1.0" encoding="UTF-8" standalone="yes"?>
<Relationships xmlns="http://schemas.openxmlformats.org/package/2006/relationships"><Relationship Id="rId1" Type="http://schemas.openxmlformats.org/officeDocument/2006/relationships/hyperlink" Target="#' &#205;ndice'!A1"/></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47626</xdr:rowOff>
    </xdr:from>
    <xdr:to>
      <xdr:col>1</xdr:col>
      <xdr:colOff>2276475</xdr:colOff>
      <xdr:row>4</xdr:row>
      <xdr:rowOff>19922</xdr:rowOff>
    </xdr:to>
    <xdr:pic>
      <xdr:nvPicPr>
        <xdr:cNvPr id="4" name="Imagem 3">
          <a:extLst>
            <a:ext uri="{FF2B5EF4-FFF2-40B4-BE49-F238E27FC236}">
              <a16:creationId xmlns:a16="http://schemas.microsoft.com/office/drawing/2014/main" id="{9AF29311-690E-EA4A-3EF3-8816E0F9E584}"/>
            </a:ext>
          </a:extLst>
        </xdr:cNvPr>
        <xdr:cNvPicPr>
          <a:picLocks noChangeAspect="1"/>
        </xdr:cNvPicPr>
      </xdr:nvPicPr>
      <xdr:blipFill>
        <a:blip xmlns:r="http://schemas.openxmlformats.org/officeDocument/2006/relationships" r:embed="rId1"/>
        <a:stretch>
          <a:fillRect/>
        </a:stretch>
      </xdr:blipFill>
      <xdr:spPr>
        <a:xfrm>
          <a:off x="47626" y="47626"/>
          <a:ext cx="2305049" cy="543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426427</xdr:colOff>
      <xdr:row>9</xdr:row>
      <xdr:rowOff>49823</xdr:rowOff>
    </xdr:from>
    <xdr:to>
      <xdr:col>12</xdr:col>
      <xdr:colOff>518152</xdr:colOff>
      <xdr:row>10</xdr:row>
      <xdr:rowOff>153698</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2963278D-CE8D-4CA3-B73B-11AE0201DC55}"/>
            </a:ext>
          </a:extLst>
        </xdr:cNvPr>
        <xdr:cNvSpPr/>
      </xdr:nvSpPr>
      <xdr:spPr>
        <a:xfrm>
          <a:off x="6912952" y="2164373"/>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438151</xdr:colOff>
      <xdr:row>9</xdr:row>
      <xdr:rowOff>66675</xdr:rowOff>
    </xdr:from>
    <xdr:to>
      <xdr:col>13</xdr:col>
      <xdr:colOff>6001</xdr:colOff>
      <xdr:row>10</xdr:row>
      <xdr:rowOff>170550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D506F65-ED56-46DE-A892-304AD556C59F}"/>
            </a:ext>
          </a:extLst>
        </xdr:cNvPr>
        <xdr:cNvSpPr/>
      </xdr:nvSpPr>
      <xdr:spPr>
        <a:xfrm>
          <a:off x="6924676" y="21907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495301</xdr:colOff>
      <xdr:row>14</xdr:row>
      <xdr:rowOff>38100</xdr:rowOff>
    </xdr:from>
    <xdr:to>
      <xdr:col>8</xdr:col>
      <xdr:colOff>609600</xdr:colOff>
      <xdr:row>15</xdr:row>
      <xdr:rowOff>141975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B772BB15-5AE2-45DC-AE85-F5C19EFF7249}"/>
            </a:ext>
          </a:extLst>
        </xdr:cNvPr>
        <xdr:cNvSpPr/>
      </xdr:nvSpPr>
      <xdr:spPr>
        <a:xfrm>
          <a:off x="5657851" y="3333750"/>
          <a:ext cx="733424"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419100</xdr:colOff>
      <xdr:row>37</xdr:row>
      <xdr:rowOff>47625</xdr:rowOff>
    </xdr:from>
    <xdr:to>
      <xdr:col>12</xdr:col>
      <xdr:colOff>510825</xdr:colOff>
      <xdr:row>38</xdr:row>
      <xdr:rowOff>151500</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32CAD460-9AE0-465D-B8F7-0FEA19933B7E}"/>
            </a:ext>
          </a:extLst>
        </xdr:cNvPr>
        <xdr:cNvSpPr/>
      </xdr:nvSpPr>
      <xdr:spPr>
        <a:xfrm>
          <a:off x="6905625" y="65436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447675</xdr:colOff>
      <xdr:row>13</xdr:row>
      <xdr:rowOff>38100</xdr:rowOff>
    </xdr:from>
    <xdr:to>
      <xdr:col>13</xdr:col>
      <xdr:colOff>15525</xdr:colOff>
      <xdr:row>14</xdr:row>
      <xdr:rowOff>141975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6511E7A-0212-4806-8CBE-B46C2FAF5EDA}"/>
            </a:ext>
          </a:extLst>
        </xdr:cNvPr>
        <xdr:cNvSpPr/>
      </xdr:nvSpPr>
      <xdr:spPr>
        <a:xfrm>
          <a:off x="6934200" y="31051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400049</xdr:colOff>
      <xdr:row>14</xdr:row>
      <xdr:rowOff>47625</xdr:rowOff>
    </xdr:from>
    <xdr:to>
      <xdr:col>12</xdr:col>
      <xdr:colOff>491774</xdr:colOff>
      <xdr:row>15</xdr:row>
      <xdr:rowOff>114300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609845F-F3C7-4959-8B27-AFA3AA1986D4}"/>
            </a:ext>
          </a:extLst>
        </xdr:cNvPr>
        <xdr:cNvSpPr/>
      </xdr:nvSpPr>
      <xdr:spPr>
        <a:xfrm>
          <a:off x="6886574" y="3371850"/>
          <a:ext cx="615600" cy="3048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428624</xdr:colOff>
      <xdr:row>14</xdr:row>
      <xdr:rowOff>47625</xdr:rowOff>
    </xdr:from>
    <xdr:to>
      <xdr:col>12</xdr:col>
      <xdr:colOff>520349</xdr:colOff>
      <xdr:row>15</xdr:row>
      <xdr:rowOff>151500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5DB59DF-448D-4E11-A8E2-618E04B8D146}"/>
            </a:ext>
          </a:extLst>
        </xdr:cNvPr>
        <xdr:cNvSpPr/>
      </xdr:nvSpPr>
      <xdr:spPr>
        <a:xfrm>
          <a:off x="7019924" y="33718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485775</xdr:colOff>
      <xdr:row>19</xdr:row>
      <xdr:rowOff>57150</xdr:rowOff>
    </xdr:from>
    <xdr:to>
      <xdr:col>16</xdr:col>
      <xdr:colOff>53625</xdr:colOff>
      <xdr:row>20</xdr:row>
      <xdr:rowOff>161025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40B75A2-F2FA-4B6D-B470-12D7A6FE9446}"/>
            </a:ext>
          </a:extLst>
        </xdr:cNvPr>
        <xdr:cNvSpPr/>
      </xdr:nvSpPr>
      <xdr:spPr>
        <a:xfrm>
          <a:off x="8543925" y="45624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457199</xdr:colOff>
      <xdr:row>17</xdr:row>
      <xdr:rowOff>66675</xdr:rowOff>
    </xdr:from>
    <xdr:to>
      <xdr:col>16</xdr:col>
      <xdr:colOff>25049</xdr:colOff>
      <xdr:row>18</xdr:row>
      <xdr:rowOff>170550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4C17ECC-7BAE-4D55-AB54-4D10FD30AE16}"/>
            </a:ext>
          </a:extLst>
        </xdr:cNvPr>
        <xdr:cNvSpPr/>
      </xdr:nvSpPr>
      <xdr:spPr>
        <a:xfrm>
          <a:off x="8743949" y="4086225"/>
          <a:ext cx="615600" cy="342000"/>
        </a:xfrm>
        <a:prstGeom prst="leftArrow">
          <a:avLst>
            <a:gd name="adj1" fmla="val 50000"/>
            <a:gd name="adj2" fmla="val 44430"/>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352424</xdr:colOff>
      <xdr:row>30</xdr:row>
      <xdr:rowOff>47625</xdr:rowOff>
    </xdr:from>
    <xdr:to>
      <xdr:col>15</xdr:col>
      <xdr:colOff>444149</xdr:colOff>
      <xdr:row>32</xdr:row>
      <xdr:rowOff>8625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DF490E8-2A75-4355-917D-CE065E6C1381}"/>
            </a:ext>
          </a:extLst>
        </xdr:cNvPr>
        <xdr:cNvSpPr/>
      </xdr:nvSpPr>
      <xdr:spPr>
        <a:xfrm>
          <a:off x="8410574" y="7239000"/>
          <a:ext cx="615600" cy="3801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371474</xdr:colOff>
      <xdr:row>24</xdr:row>
      <xdr:rowOff>95250</xdr:rowOff>
    </xdr:from>
    <xdr:to>
      <xdr:col>12</xdr:col>
      <xdr:colOff>463199</xdr:colOff>
      <xdr:row>25</xdr:row>
      <xdr:rowOff>199125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F27AE7D-ED04-4D4A-982F-23B5D0F5A655}"/>
            </a:ext>
          </a:extLst>
        </xdr:cNvPr>
        <xdr:cNvSpPr/>
      </xdr:nvSpPr>
      <xdr:spPr>
        <a:xfrm>
          <a:off x="6857999" y="57816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400050</xdr:colOff>
      <xdr:row>19</xdr:row>
      <xdr:rowOff>66675</xdr:rowOff>
    </xdr:from>
    <xdr:to>
      <xdr:col>9</xdr:col>
      <xdr:colOff>491775</xdr:colOff>
      <xdr:row>20</xdr:row>
      <xdr:rowOff>170550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8B8520F-F681-4305-95FF-EA46B97493F6}"/>
            </a:ext>
          </a:extLst>
        </xdr:cNvPr>
        <xdr:cNvSpPr/>
      </xdr:nvSpPr>
      <xdr:spPr>
        <a:xfrm>
          <a:off x="5314950" y="45720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14</xdr:row>
      <xdr:rowOff>0</xdr:rowOff>
    </xdr:from>
    <xdr:to>
      <xdr:col>5</xdr:col>
      <xdr:colOff>615600</xdr:colOff>
      <xdr:row>15</xdr:row>
      <xdr:rowOff>104775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0085730-9CE6-42E9-8827-710BCFB4E40F}"/>
            </a:ext>
          </a:extLst>
        </xdr:cNvPr>
        <xdr:cNvSpPr/>
      </xdr:nvSpPr>
      <xdr:spPr>
        <a:xfrm>
          <a:off x="3838575" y="3257550"/>
          <a:ext cx="615600" cy="3429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400049</xdr:colOff>
      <xdr:row>30</xdr:row>
      <xdr:rowOff>47625</xdr:rowOff>
    </xdr:from>
    <xdr:to>
      <xdr:col>12</xdr:col>
      <xdr:colOff>491774</xdr:colOff>
      <xdr:row>32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7D5ECDF-42C0-47C7-A2A3-DD6B550BFF9E}"/>
            </a:ext>
          </a:extLst>
        </xdr:cNvPr>
        <xdr:cNvSpPr/>
      </xdr:nvSpPr>
      <xdr:spPr>
        <a:xfrm>
          <a:off x="6886574" y="7000875"/>
          <a:ext cx="615600" cy="381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27</xdr:row>
      <xdr:rowOff>0</xdr:rowOff>
    </xdr:from>
    <xdr:to>
      <xdr:col>7</xdr:col>
      <xdr:colOff>37549</xdr:colOff>
      <xdr:row>28</xdr:row>
      <xdr:rowOff>153003</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C913D2C-D109-4283-8939-AC22ECD9FFD1}"/>
            </a:ext>
          </a:extLst>
        </xdr:cNvPr>
        <xdr:cNvSpPr/>
      </xdr:nvSpPr>
      <xdr:spPr>
        <a:xfrm>
          <a:off x="7658100" y="6286500"/>
          <a:ext cx="589999" cy="305403"/>
        </a:xfrm>
        <a:prstGeom prst="leftArrow">
          <a:avLst/>
        </a:prstGeom>
        <a:solidFill>
          <a:sysClr val="window" lastClr="FFFFFF">
            <a:lumMod val="85000"/>
          </a:sysClr>
        </a:solidFill>
        <a:ln w="12700" cap="flat" cmpd="sng" algn="ctr">
          <a:solidFill>
            <a:srgbClr val="00206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28575</xdr:colOff>
      <xdr:row>10</xdr:row>
      <xdr:rowOff>47625</xdr:rowOff>
    </xdr:from>
    <xdr:to>
      <xdr:col>9</xdr:col>
      <xdr:colOff>644175</xdr:colOff>
      <xdr:row>11</xdr:row>
      <xdr:rowOff>151500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113D9D4-48F0-49A2-9380-BC44FD183D45}"/>
            </a:ext>
          </a:extLst>
        </xdr:cNvPr>
        <xdr:cNvSpPr/>
      </xdr:nvSpPr>
      <xdr:spPr>
        <a:xfrm>
          <a:off x="7572375" y="25431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95249</xdr:colOff>
      <xdr:row>10</xdr:row>
      <xdr:rowOff>47625</xdr:rowOff>
    </xdr:from>
    <xdr:to>
      <xdr:col>9</xdr:col>
      <xdr:colOff>710849</xdr:colOff>
      <xdr:row>11</xdr:row>
      <xdr:rowOff>151500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41F6C42-E71E-427F-A6C6-1560B56ADA4A}"/>
            </a:ext>
          </a:extLst>
        </xdr:cNvPr>
        <xdr:cNvSpPr/>
      </xdr:nvSpPr>
      <xdr:spPr>
        <a:xfrm>
          <a:off x="7591424" y="25622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200024</xdr:colOff>
      <xdr:row>14</xdr:row>
      <xdr:rowOff>57150</xdr:rowOff>
    </xdr:from>
    <xdr:to>
      <xdr:col>3</xdr:col>
      <xdr:colOff>815624</xdr:colOff>
      <xdr:row>15</xdr:row>
      <xdr:rowOff>161025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6F8280F-04F2-40E9-BAD8-B9E31E555C7A}"/>
            </a:ext>
          </a:extLst>
        </xdr:cNvPr>
        <xdr:cNvSpPr/>
      </xdr:nvSpPr>
      <xdr:spPr>
        <a:xfrm>
          <a:off x="4048124" y="34671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256636</xdr:colOff>
      <xdr:row>16</xdr:row>
      <xdr:rowOff>54634</xdr:rowOff>
    </xdr:from>
    <xdr:to>
      <xdr:col>8</xdr:col>
      <xdr:colOff>24511</xdr:colOff>
      <xdr:row>17</xdr:row>
      <xdr:rowOff>163901</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85BBFD9-7727-4137-8FDB-C654B1A4A3FE}"/>
            </a:ext>
          </a:extLst>
        </xdr:cNvPr>
        <xdr:cNvSpPr/>
      </xdr:nvSpPr>
      <xdr:spPr>
        <a:xfrm>
          <a:off x="6771377" y="4089280"/>
          <a:ext cx="612544" cy="351885"/>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219075</xdr:colOff>
      <xdr:row>8</xdr:row>
      <xdr:rowOff>66675</xdr:rowOff>
    </xdr:from>
    <xdr:to>
      <xdr:col>7</xdr:col>
      <xdr:colOff>834675</xdr:colOff>
      <xdr:row>9</xdr:row>
      <xdr:rowOff>171449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4BF4083-221A-47FD-B5A6-19311FA5C6D1}"/>
            </a:ext>
          </a:extLst>
        </xdr:cNvPr>
        <xdr:cNvSpPr/>
      </xdr:nvSpPr>
      <xdr:spPr>
        <a:xfrm>
          <a:off x="6619875" y="2171700"/>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66675</xdr:colOff>
      <xdr:row>9</xdr:row>
      <xdr:rowOff>38100</xdr:rowOff>
    </xdr:from>
    <xdr:to>
      <xdr:col>3</xdr:col>
      <xdr:colOff>682275</xdr:colOff>
      <xdr:row>10</xdr:row>
      <xdr:rowOff>142874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219FAE8-3F7A-4D1C-8798-9989AC51C2F8}"/>
            </a:ext>
          </a:extLst>
        </xdr:cNvPr>
        <xdr:cNvSpPr/>
      </xdr:nvSpPr>
      <xdr:spPr>
        <a:xfrm>
          <a:off x="3810000" y="223837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790575</xdr:colOff>
      <xdr:row>19</xdr:row>
      <xdr:rowOff>47624</xdr:rowOff>
    </xdr:from>
    <xdr:to>
      <xdr:col>1</xdr:col>
      <xdr:colOff>1495425</xdr:colOff>
      <xdr:row>20</xdr:row>
      <xdr:rowOff>200025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CCF5AF32-C87E-496A-B2B3-C40FF9A858A8}"/>
            </a:ext>
          </a:extLst>
        </xdr:cNvPr>
        <xdr:cNvSpPr/>
      </xdr:nvSpPr>
      <xdr:spPr>
        <a:xfrm>
          <a:off x="2600325" y="4476749"/>
          <a:ext cx="704850" cy="361951"/>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609599</xdr:colOff>
      <xdr:row>5</xdr:row>
      <xdr:rowOff>76200</xdr:rowOff>
    </xdr:from>
    <xdr:to>
      <xdr:col>10</xdr:col>
      <xdr:colOff>587024</xdr:colOff>
      <xdr:row>6</xdr:row>
      <xdr:rowOff>180974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FCAE243-5654-4089-9325-0F3118B6A042}"/>
            </a:ext>
          </a:extLst>
        </xdr:cNvPr>
        <xdr:cNvSpPr/>
      </xdr:nvSpPr>
      <xdr:spPr>
        <a:xfrm>
          <a:off x="6867524" y="1247775"/>
          <a:ext cx="587025"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nsrarq01\nep$\GER\Boletim%20Trim.%20Conjuntura\Boletim%2098%204&#186;Trim\Regional\I%20-%20Pre&#231;os\QuadrosI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 média"/>
      <sheetName val="Tx homóloga"/>
      <sheetName val="Tx mensal"/>
      <sheetName val="índices"/>
      <sheetName val="Graf1"/>
      <sheetName val="Graf2"/>
      <sheetName val="Graf3"/>
      <sheetName val="Graf4"/>
      <sheetName val="Graf5"/>
      <sheetName val="Graf6"/>
      <sheetName val="Quadro1"/>
      <sheetName val="Quadro2"/>
      <sheetName val="Qnorte"/>
      <sheetName val="Module1"/>
      <sheetName val="Quadro"/>
      <sheetName val="Graf2 exp"/>
      <sheetName val="Figura_30"/>
      <sheetName val="Figur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B1CE-440F-4C5E-B9DA-F7FF060DB314}">
  <sheetPr>
    <pageSetUpPr fitToPage="1"/>
  </sheetPr>
  <dimension ref="B1:IO54"/>
  <sheetViews>
    <sheetView showGridLines="0" tabSelected="1" zoomScaleNormal="100" workbookViewId="0">
      <selection activeCell="D2" sqref="D2"/>
    </sheetView>
  </sheetViews>
  <sheetFormatPr defaultColWidth="9.109375" defaultRowHeight="14.4" x14ac:dyDescent="0.3"/>
  <cols>
    <col min="1" max="1" width="1.109375" style="168" customWidth="1"/>
    <col min="2" max="2" width="139.6640625" style="168" customWidth="1"/>
    <col min="3" max="16384" width="9.109375" style="168"/>
  </cols>
  <sheetData>
    <row r="1" spans="2:249" ht="4.5" customHeight="1" x14ac:dyDescent="0.3"/>
    <row r="2" spans="2:249" ht="18.899999999999999" customHeight="1" x14ac:dyDescent="0.3">
      <c r="B2" s="188" t="s">
        <v>199</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c r="HG2" s="169"/>
      <c r="HH2" s="169"/>
      <c r="HI2" s="169"/>
      <c r="HJ2" s="169"/>
      <c r="HK2" s="169"/>
      <c r="HL2" s="169"/>
      <c r="HM2" s="169"/>
      <c r="HN2" s="169"/>
      <c r="HO2" s="169"/>
      <c r="HP2" s="169"/>
      <c r="HQ2" s="169"/>
      <c r="HR2" s="169"/>
      <c r="HS2" s="169"/>
      <c r="HT2" s="169"/>
      <c r="HU2" s="169"/>
      <c r="HV2" s="169"/>
      <c r="HW2" s="169"/>
      <c r="HX2" s="169"/>
      <c r="HY2" s="169"/>
      <c r="HZ2" s="169"/>
      <c r="IA2" s="169"/>
      <c r="IB2" s="169"/>
      <c r="IC2" s="169"/>
      <c r="ID2" s="169"/>
      <c r="IE2" s="169"/>
      <c r="IF2" s="169"/>
      <c r="IG2" s="169"/>
      <c r="IH2" s="169"/>
      <c r="II2" s="169"/>
      <c r="IJ2" s="169"/>
      <c r="IK2" s="169"/>
      <c r="IL2" s="169"/>
      <c r="IM2" s="169"/>
      <c r="IN2" s="169"/>
      <c r="IO2" s="169"/>
    </row>
    <row r="3" spans="2:249" ht="3" customHeight="1" x14ac:dyDescent="0.3">
      <c r="B3" s="170"/>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c r="IO3" s="169"/>
    </row>
    <row r="4" spans="2:249" ht="18.899999999999999" customHeight="1" x14ac:dyDescent="0.3">
      <c r="B4" s="189" t="s">
        <v>222</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row>
    <row r="5" spans="2:249" ht="4.5" customHeight="1" x14ac:dyDescent="0.3">
      <c r="B5" s="171"/>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c r="IN5" s="169"/>
      <c r="IO5" s="169"/>
    </row>
    <row r="6" spans="2:249" ht="18.899999999999999" customHeight="1" x14ac:dyDescent="0.3">
      <c r="B6" s="172" t="s">
        <v>142</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c r="IN6" s="173"/>
      <c r="IO6" s="173"/>
    </row>
    <row r="7" spans="2:249" ht="4.5" customHeight="1" x14ac:dyDescent="0.3">
      <c r="B7" s="172"/>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c r="IN7" s="173"/>
      <c r="IO7" s="173"/>
    </row>
    <row r="8" spans="2:249" ht="18.899999999999999" customHeight="1" x14ac:dyDescent="0.3">
      <c r="B8" s="174" t="s">
        <v>143</v>
      </c>
    </row>
    <row r="9" spans="2:249" ht="3.75" customHeight="1" x14ac:dyDescent="0.3">
      <c r="B9" s="173"/>
    </row>
    <row r="10" spans="2:249" ht="18.899999999999999" customHeight="1" x14ac:dyDescent="0.3">
      <c r="B10" s="174" t="s">
        <v>0</v>
      </c>
    </row>
    <row r="11" spans="2:249" ht="3.75" customHeight="1" x14ac:dyDescent="0.3"/>
    <row r="12" spans="2:249" ht="15.9" customHeight="1" x14ac:dyDescent="0.3">
      <c r="B12" s="175" t="str">
        <f>'1'!A2</f>
        <v>Quadro 1. Sinistralidade em Portugal, 2024 vs 2019</v>
      </c>
    </row>
    <row r="13" spans="2:249" ht="15.9" customHeight="1" x14ac:dyDescent="0.3">
      <c r="B13" s="175" t="str">
        <f>'2'!A2</f>
        <v>Quadro 2. Sinistralidade em Portugal, 2024 vs 2023</v>
      </c>
    </row>
    <row r="14" spans="2:249" ht="3.75" customHeight="1" x14ac:dyDescent="0.3">
      <c r="B14" s="176"/>
    </row>
    <row r="15" spans="2:249" ht="18.899999999999999" customHeight="1" x14ac:dyDescent="0.3">
      <c r="B15" s="174" t="s">
        <v>1</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row>
    <row r="16" spans="2:249" ht="3.75" customHeight="1" x14ac:dyDescent="0.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row>
    <row r="17" spans="2:2" ht="15.9" customHeight="1" x14ac:dyDescent="0.3">
      <c r="B17" s="175" t="str">
        <f>'3'!A2</f>
        <v>Quadro 3. Evolução da Sinistralidade no Continente</v>
      </c>
    </row>
    <row r="18" spans="2:2" ht="15.9" customHeight="1" x14ac:dyDescent="0.3">
      <c r="B18" s="175" t="str">
        <f>'4 e 5'!A2</f>
        <v>Quadro 4. Sinistralidade no Continente por mês</v>
      </c>
    </row>
    <row r="19" spans="2:2" ht="15.9" customHeight="1" x14ac:dyDescent="0.3">
      <c r="B19" s="175" t="str">
        <f>'4 e 5'!A20</f>
        <v>Quadro 5. Sinistralidade no Continente por mês, taxas de variação</v>
      </c>
    </row>
    <row r="20" spans="2:2" ht="15.9" customHeight="1" x14ac:dyDescent="0.3">
      <c r="B20" s="175" t="str">
        <f>'6'!A2</f>
        <v>Quadro 6. Sinistralidade no Continente por dia da semana</v>
      </c>
    </row>
    <row r="21" spans="2:2" ht="15.9" customHeight="1" x14ac:dyDescent="0.3">
      <c r="B21" s="175" t="str">
        <f>'7'!A2</f>
        <v>Quadro 7. Sinistralidade no Continente por período horário</v>
      </c>
    </row>
    <row r="22" spans="2:2" ht="15.9" customHeight="1" x14ac:dyDescent="0.3">
      <c r="B22" s="175" t="str">
        <f>'8'!A2</f>
        <v>Quadro 8. Sinistralidade no Continente por fatores atmosféricos</v>
      </c>
    </row>
    <row r="23" spans="2:2" ht="15.9" customHeight="1" x14ac:dyDescent="0.3">
      <c r="B23" s="175" t="str">
        <f>'9 e 10'!A2</f>
        <v>Quadro 9. Sinistralidade no Continente por natureza</v>
      </c>
    </row>
    <row r="24" spans="2:2" ht="15.9" customHeight="1" x14ac:dyDescent="0.3">
      <c r="B24" s="175" t="str">
        <f>'9 e 10'!A11</f>
        <v>Quadro 10. Sinistralidade no Continente por natureza, taxas de variação</v>
      </c>
    </row>
    <row r="25" spans="2:2" ht="15.9" customHeight="1" x14ac:dyDescent="0.3">
      <c r="B25" s="175" t="str">
        <f>'11 e 12'!A2</f>
        <v>Quadro 11. Sinistralidade no Continente por localização</v>
      </c>
    </row>
    <row r="26" spans="2:2" ht="15.9" customHeight="1" x14ac:dyDescent="0.3">
      <c r="B26" s="175" t="str">
        <f>'11 e 12'!A10</f>
        <v>Quadro 12. Sinistralidade no Continente por localização, taxas de variação</v>
      </c>
    </row>
    <row r="27" spans="2:2" ht="15.9" customHeight="1" x14ac:dyDescent="0.3">
      <c r="B27" s="175" t="str">
        <f>'13 e 14'!A2</f>
        <v>Quadro 13. Sinistralidade no Continente por tipo de via</v>
      </c>
    </row>
    <row r="28" spans="2:2" ht="15.9" customHeight="1" x14ac:dyDescent="0.3">
      <c r="B28" s="175" t="str">
        <f>'13 e 14'!A17</f>
        <v>Quadro 14. Sinistralidade no Continente por tipo de via, taxas de variação</v>
      </c>
    </row>
    <row r="29" spans="2:2" ht="15.9" customHeight="1" x14ac:dyDescent="0.3">
      <c r="B29" s="175" t="str">
        <f>'15'!A2</f>
        <v>Quadro 15. Sinistralidade no Continente por distrito</v>
      </c>
    </row>
    <row r="30" spans="2:2" ht="15.9" customHeight="1" x14ac:dyDescent="0.3">
      <c r="B30" s="175" t="str">
        <f>'16 e 17'!A2</f>
        <v>Quadro 16. Sinistralidade no Continente por categoria de utente</v>
      </c>
    </row>
    <row r="31" spans="2:2" ht="15.9" customHeight="1" x14ac:dyDescent="0.3">
      <c r="B31" s="175" t="str">
        <f>'16 e 17'!A11</f>
        <v>Quadro 17. Sinistralidade no Continente por categoria de utente, taxas de variação</v>
      </c>
    </row>
    <row r="32" spans="2:2" ht="15.9" customHeight="1" x14ac:dyDescent="0.3">
      <c r="B32" s="175" t="str">
        <f>'18'!A2</f>
        <v>Quadro 18. Sinistralidade no Continente por categoria de veículo</v>
      </c>
    </row>
    <row r="33" spans="2:249" ht="15.9" customHeight="1" x14ac:dyDescent="0.3">
      <c r="B33" s="175" t="str">
        <f>'19 e 20'!A2</f>
        <v>Quadro 19. Sinistralidade no Continente por categoria de veículo e peões</v>
      </c>
    </row>
    <row r="34" spans="2:249" ht="15" customHeight="1" x14ac:dyDescent="0.3">
      <c r="B34" s="175" t="str">
        <f>'19 e 20'!A17</f>
        <v>Quadro 20. Sinistralidade no Continente por categoria de veículo e peões, taxas de variação</v>
      </c>
    </row>
    <row r="35" spans="2:249" ht="15" customHeight="1" x14ac:dyDescent="0.3">
      <c r="B35" s="175" t="str">
        <f>'21'!A2</f>
        <v>Quadro 21. Vítimas mortais por entidade gestora de via (EGV), resumo janeiro a dezembro de 2019 e de 2024</v>
      </c>
    </row>
    <row r="36" spans="2:249" ht="15" customHeight="1" x14ac:dyDescent="0.3">
      <c r="B36" s="176"/>
    </row>
    <row r="37" spans="2:249" ht="3.75" customHeight="1" x14ac:dyDescent="0.3">
      <c r="B37" s="176"/>
    </row>
    <row r="38" spans="2:249" ht="18.899999999999999" customHeight="1" x14ac:dyDescent="0.3">
      <c r="B38" s="174" t="s">
        <v>2</v>
      </c>
    </row>
    <row r="39" spans="2:249" ht="3.75" customHeight="1" x14ac:dyDescent="0.3">
      <c r="B39" s="173"/>
    </row>
    <row r="40" spans="2:249" ht="18.899999999999999" customHeight="1" x14ac:dyDescent="0.3">
      <c r="B40" s="174" t="s">
        <v>3</v>
      </c>
    </row>
    <row r="41" spans="2:249" ht="3.75" customHeight="1" x14ac:dyDescent="0.3">
      <c r="B41" s="176"/>
    </row>
    <row r="42" spans="2:249" ht="15.9" customHeight="1" x14ac:dyDescent="0.3">
      <c r="B42" s="175" t="str">
        <f>'22'!A2</f>
        <v>Quadro 22. Condutores e veículos fiscalizados</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69"/>
      <c r="FL42" s="169"/>
      <c r="FM42" s="169"/>
      <c r="FN42" s="169"/>
      <c r="FO42" s="169"/>
      <c r="FP42" s="169"/>
      <c r="FQ42" s="169"/>
      <c r="FR42" s="169"/>
      <c r="FS42" s="169"/>
      <c r="FT42" s="169"/>
      <c r="FU42" s="169"/>
      <c r="FV42" s="169"/>
      <c r="FW42" s="169"/>
      <c r="FX42" s="169"/>
      <c r="FY42" s="169"/>
      <c r="FZ42" s="169"/>
      <c r="GA42" s="169"/>
      <c r="GB42" s="169"/>
      <c r="GC42" s="169"/>
      <c r="GD42" s="169"/>
      <c r="GE42" s="169"/>
      <c r="GF42" s="169"/>
      <c r="GG42" s="169"/>
      <c r="GH42" s="169"/>
      <c r="GI42" s="169"/>
      <c r="GJ42" s="169"/>
      <c r="GK42" s="169"/>
      <c r="GL42" s="169"/>
      <c r="GM42" s="169"/>
      <c r="GN42" s="169"/>
      <c r="GO42" s="169"/>
      <c r="GP42" s="169"/>
      <c r="GQ42" s="169"/>
      <c r="GR42" s="169"/>
      <c r="GS42" s="169"/>
      <c r="GT42" s="169"/>
      <c r="GU42" s="169"/>
      <c r="GV42" s="169"/>
      <c r="GW42" s="169"/>
      <c r="GX42" s="169"/>
      <c r="GY42" s="169"/>
      <c r="GZ42" s="169"/>
      <c r="HA42" s="169"/>
      <c r="HB42" s="169"/>
      <c r="HC42" s="169"/>
      <c r="HD42" s="169"/>
      <c r="HE42" s="169"/>
      <c r="HF42" s="169"/>
      <c r="HG42" s="169"/>
      <c r="HH42" s="169"/>
      <c r="HI42" s="169"/>
      <c r="HJ42" s="169"/>
      <c r="HK42" s="169"/>
      <c r="HL42" s="169"/>
      <c r="HM42" s="169"/>
      <c r="HN42" s="169"/>
      <c r="HO42" s="169"/>
      <c r="HP42" s="169"/>
      <c r="HQ42" s="169"/>
      <c r="HR42" s="169"/>
      <c r="HS42" s="169"/>
      <c r="HT42" s="169"/>
      <c r="HU42" s="169"/>
      <c r="HV42" s="169"/>
      <c r="HW42" s="169"/>
      <c r="HX42" s="169"/>
      <c r="HY42" s="169"/>
      <c r="HZ42" s="169"/>
      <c r="IA42" s="169"/>
      <c r="IB42" s="169"/>
      <c r="IC42" s="169"/>
      <c r="ID42" s="169"/>
      <c r="IE42" s="169"/>
      <c r="IF42" s="169"/>
      <c r="IG42" s="169"/>
      <c r="IH42" s="169"/>
      <c r="II42" s="169"/>
      <c r="IJ42" s="169"/>
      <c r="IK42" s="169"/>
      <c r="IL42" s="169"/>
      <c r="IM42" s="169"/>
      <c r="IN42" s="169"/>
      <c r="IO42" s="169"/>
    </row>
    <row r="43" spans="2:249" ht="15.9" customHeight="1" x14ac:dyDescent="0.3">
      <c r="B43" s="175" t="str">
        <f>'23'!A2</f>
        <v>Quadro 23. Infrações</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c r="FN43" s="169"/>
      <c r="FO43" s="169"/>
      <c r="FP43" s="169"/>
      <c r="FQ43" s="169"/>
      <c r="FR43" s="169"/>
      <c r="FS43" s="169"/>
      <c r="FT43" s="169"/>
      <c r="FU43" s="169"/>
      <c r="FV43" s="169"/>
      <c r="FW43" s="169"/>
      <c r="FX43" s="169"/>
      <c r="FY43" s="169"/>
      <c r="FZ43" s="169"/>
      <c r="GA43" s="169"/>
      <c r="GB43" s="169"/>
      <c r="GC43" s="169"/>
      <c r="GD43" s="169"/>
      <c r="GE43" s="169"/>
      <c r="GF43" s="169"/>
      <c r="GG43" s="169"/>
      <c r="GH43" s="169"/>
      <c r="GI43" s="169"/>
      <c r="GJ43" s="169"/>
      <c r="GK43" s="169"/>
      <c r="GL43" s="169"/>
      <c r="GM43" s="169"/>
      <c r="GN43" s="169"/>
      <c r="GO43" s="169"/>
      <c r="GP43" s="169"/>
      <c r="GQ43" s="169"/>
      <c r="GR43" s="169"/>
      <c r="GS43" s="169"/>
      <c r="GT43" s="169"/>
      <c r="GU43" s="169"/>
      <c r="GV43" s="169"/>
      <c r="GW43" s="169"/>
      <c r="GX43" s="169"/>
      <c r="GY43" s="169"/>
      <c r="GZ43" s="169"/>
      <c r="HA43" s="169"/>
      <c r="HB43" s="169"/>
      <c r="HC43" s="169"/>
      <c r="HD43" s="169"/>
      <c r="HE43" s="169"/>
      <c r="HF43" s="169"/>
      <c r="HG43" s="169"/>
      <c r="HH43" s="169"/>
      <c r="HI43" s="169"/>
      <c r="HJ43" s="169"/>
      <c r="HK43" s="169"/>
      <c r="HL43" s="169"/>
      <c r="HM43" s="169"/>
      <c r="HN43" s="169"/>
      <c r="HO43" s="169"/>
      <c r="HP43" s="169"/>
      <c r="HQ43" s="169"/>
      <c r="HR43" s="169"/>
      <c r="HS43" s="169"/>
      <c r="HT43" s="169"/>
      <c r="HU43" s="169"/>
      <c r="HV43" s="169"/>
      <c r="HW43" s="169"/>
      <c r="HX43" s="169"/>
      <c r="HY43" s="169"/>
      <c r="HZ43" s="169"/>
      <c r="IA43" s="169"/>
      <c r="IB43" s="169"/>
      <c r="IC43" s="169"/>
      <c r="ID43" s="169"/>
      <c r="IE43" s="169"/>
      <c r="IF43" s="169"/>
      <c r="IG43" s="169"/>
      <c r="IH43" s="169"/>
      <c r="II43" s="169"/>
      <c r="IJ43" s="169"/>
      <c r="IK43" s="169"/>
      <c r="IL43" s="169"/>
      <c r="IM43" s="169"/>
      <c r="IN43" s="169"/>
      <c r="IO43" s="169"/>
    </row>
    <row r="44" spans="2:249" ht="15.9" customHeight="1" x14ac:dyDescent="0.3">
      <c r="B44" s="175" t="str">
        <f>'24'!A2</f>
        <v>Quadro 24. Tipologia de infrações</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69"/>
      <c r="FS44" s="169"/>
      <c r="FT44" s="169"/>
      <c r="FU44" s="169"/>
      <c r="FV44" s="169"/>
      <c r="FW44" s="169"/>
      <c r="FX44" s="169"/>
      <c r="FY44" s="169"/>
      <c r="FZ44" s="169"/>
      <c r="GA44" s="169"/>
      <c r="GB44" s="169"/>
      <c r="GC44" s="169"/>
      <c r="GD44" s="169"/>
      <c r="GE44" s="169"/>
      <c r="GF44" s="169"/>
      <c r="GG44" s="169"/>
      <c r="GH44" s="169"/>
      <c r="GI44" s="169"/>
      <c r="GJ44" s="169"/>
      <c r="GK44" s="169"/>
      <c r="GL44" s="169"/>
      <c r="GM44" s="169"/>
      <c r="GN44" s="169"/>
      <c r="GO44" s="169"/>
      <c r="GP44" s="169"/>
      <c r="GQ44" s="169"/>
      <c r="GR44" s="169"/>
      <c r="GS44" s="169"/>
      <c r="GT44" s="169"/>
      <c r="GU44" s="169"/>
      <c r="GV44" s="169"/>
      <c r="GW44" s="169"/>
      <c r="GX44" s="169"/>
      <c r="GY44" s="169"/>
      <c r="GZ44" s="169"/>
      <c r="HA44" s="169"/>
      <c r="HB44" s="169"/>
      <c r="HC44" s="169"/>
      <c r="HD44" s="169"/>
      <c r="HE44" s="169"/>
      <c r="HF44" s="169"/>
      <c r="HG44" s="169"/>
      <c r="HH44" s="169"/>
      <c r="HI44" s="169"/>
      <c r="HJ44" s="169"/>
      <c r="HK44" s="169"/>
      <c r="HL44" s="169"/>
      <c r="HM44" s="169"/>
      <c r="HN44" s="169"/>
      <c r="HO44" s="169"/>
      <c r="HP44" s="169"/>
      <c r="HQ44" s="169"/>
      <c r="HR44" s="169"/>
      <c r="HS44" s="169"/>
      <c r="HT44" s="169"/>
      <c r="HU44" s="169"/>
      <c r="HV44" s="169"/>
      <c r="HW44" s="169"/>
      <c r="HX44" s="169"/>
      <c r="HY44" s="169"/>
      <c r="HZ44" s="169"/>
      <c r="IA44" s="169"/>
      <c r="IB44" s="169"/>
      <c r="IC44" s="169"/>
      <c r="ID44" s="169"/>
      <c r="IE44" s="169"/>
      <c r="IF44" s="169"/>
      <c r="IG44" s="169"/>
      <c r="IH44" s="169"/>
      <c r="II44" s="169"/>
      <c r="IJ44" s="169"/>
      <c r="IK44" s="169"/>
      <c r="IL44" s="169"/>
      <c r="IM44" s="169"/>
      <c r="IN44" s="169"/>
      <c r="IO44" s="169"/>
    </row>
    <row r="45" spans="2:249" ht="15.9" customHeight="1" x14ac:dyDescent="0.3">
      <c r="B45" s="175" t="str">
        <f>'25'!A2</f>
        <v>Quadro 25. Infrações por excesso de velocidade</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c r="FM45" s="169"/>
      <c r="FN45" s="169"/>
      <c r="FO45" s="169"/>
      <c r="FP45" s="169"/>
      <c r="FQ45" s="169"/>
      <c r="FR45" s="169"/>
      <c r="FS45" s="169"/>
      <c r="FT45" s="169"/>
      <c r="FU45" s="169"/>
      <c r="FV45" s="169"/>
      <c r="FW45" s="169"/>
      <c r="FX45" s="169"/>
      <c r="FY45" s="169"/>
      <c r="FZ45" s="169"/>
      <c r="GA45" s="169"/>
      <c r="GB45" s="169"/>
      <c r="GC45" s="169"/>
      <c r="GD45" s="169"/>
      <c r="GE45" s="169"/>
      <c r="GF45" s="169"/>
      <c r="GG45" s="169"/>
      <c r="GH45" s="169"/>
      <c r="GI45" s="169"/>
      <c r="GJ45" s="169"/>
      <c r="GK45" s="169"/>
      <c r="GL45" s="169"/>
      <c r="GM45" s="169"/>
      <c r="GN45" s="169"/>
      <c r="GO45" s="169"/>
      <c r="GP45" s="169"/>
      <c r="GQ45" s="169"/>
      <c r="GR45" s="169"/>
      <c r="GS45" s="169"/>
      <c r="GT45" s="169"/>
      <c r="GU45" s="169"/>
      <c r="GV45" s="169"/>
      <c r="GW45" s="169"/>
      <c r="GX45" s="169"/>
      <c r="GY45" s="169"/>
      <c r="GZ45" s="169"/>
      <c r="HA45" s="169"/>
      <c r="HB45" s="169"/>
      <c r="HC45" s="169"/>
      <c r="HD45" s="169"/>
      <c r="HE45" s="169"/>
      <c r="HF45" s="169"/>
      <c r="HG45" s="169"/>
      <c r="HH45" s="169"/>
      <c r="HI45" s="169"/>
      <c r="HJ45" s="169"/>
      <c r="HK45" s="169"/>
      <c r="HL45" s="169"/>
      <c r="HM45" s="169"/>
      <c r="HN45" s="169"/>
      <c r="HO45" s="169"/>
      <c r="HP45" s="169"/>
      <c r="HQ45" s="169"/>
      <c r="HR45" s="169"/>
      <c r="HS45" s="169"/>
      <c r="HT45" s="169"/>
      <c r="HU45" s="169"/>
      <c r="HV45" s="169"/>
      <c r="HW45" s="169"/>
      <c r="HX45" s="169"/>
      <c r="HY45" s="169"/>
      <c r="HZ45" s="169"/>
      <c r="IA45" s="169"/>
      <c r="IB45" s="169"/>
      <c r="IC45" s="169"/>
      <c r="ID45" s="169"/>
      <c r="IE45" s="169"/>
      <c r="IF45" s="169"/>
      <c r="IG45" s="169"/>
      <c r="IH45" s="169"/>
      <c r="II45" s="169"/>
      <c r="IJ45" s="169"/>
      <c r="IK45" s="169"/>
      <c r="IL45" s="169"/>
      <c r="IM45" s="169"/>
      <c r="IN45" s="169"/>
      <c r="IO45" s="169"/>
    </row>
    <row r="46" spans="2:249" ht="15.9" customHeight="1" x14ac:dyDescent="0.3">
      <c r="B46" s="175" t="str">
        <f>'26'!A2</f>
        <v>Quadro 26. Infrações por influência de álcool</v>
      </c>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c r="CG46" s="169"/>
      <c r="CH46" s="169"/>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9"/>
      <c r="DO46" s="169"/>
      <c r="DP46" s="169"/>
      <c r="DQ46" s="169"/>
      <c r="DR46" s="169"/>
      <c r="DS46" s="169"/>
      <c r="DT46" s="169"/>
      <c r="DU46" s="169"/>
      <c r="DV46" s="169"/>
      <c r="DW46" s="169"/>
      <c r="DX46" s="169"/>
      <c r="DY46" s="169"/>
      <c r="DZ46" s="169"/>
      <c r="EA46" s="169"/>
      <c r="EB46" s="169"/>
      <c r="EC46" s="169"/>
      <c r="ED46" s="169"/>
      <c r="EE46" s="169"/>
      <c r="EF46" s="169"/>
      <c r="EG46" s="169"/>
      <c r="EH46" s="169"/>
      <c r="EI46" s="169"/>
      <c r="EJ46" s="169"/>
      <c r="EK46" s="169"/>
      <c r="EL46" s="169"/>
      <c r="EM46" s="169"/>
      <c r="EN46" s="169"/>
      <c r="EO46" s="169"/>
      <c r="EP46" s="169"/>
      <c r="EQ46" s="169"/>
      <c r="ER46" s="169"/>
      <c r="ES46" s="169"/>
      <c r="ET46" s="169"/>
      <c r="EU46" s="169"/>
      <c r="EV46" s="169"/>
      <c r="EW46" s="169"/>
      <c r="EX46" s="169"/>
      <c r="EY46" s="169"/>
      <c r="EZ46" s="169"/>
      <c r="FA46" s="169"/>
      <c r="FB46" s="169"/>
      <c r="FC46" s="169"/>
      <c r="FD46" s="169"/>
      <c r="FE46" s="169"/>
      <c r="FF46" s="169"/>
      <c r="FG46" s="169"/>
      <c r="FH46" s="169"/>
      <c r="FI46" s="169"/>
      <c r="FJ46" s="169"/>
      <c r="FK46" s="169"/>
      <c r="FL46" s="169"/>
      <c r="FM46" s="169"/>
      <c r="FN46" s="169"/>
      <c r="FO46" s="169"/>
      <c r="FP46" s="169"/>
      <c r="FQ46" s="169"/>
      <c r="FR46" s="169"/>
      <c r="FS46" s="169"/>
      <c r="FT46" s="169"/>
      <c r="FU46" s="169"/>
      <c r="FV46" s="169"/>
      <c r="FW46" s="169"/>
      <c r="FX46" s="169"/>
      <c r="FY46" s="169"/>
      <c r="FZ46" s="169"/>
      <c r="GA46" s="169"/>
      <c r="GB46" s="169"/>
      <c r="GC46" s="169"/>
      <c r="GD46" s="169"/>
      <c r="GE46" s="169"/>
      <c r="GF46" s="169"/>
      <c r="GG46" s="169"/>
      <c r="GH46" s="169"/>
      <c r="GI46" s="169"/>
      <c r="GJ46" s="169"/>
      <c r="GK46" s="169"/>
      <c r="GL46" s="169"/>
      <c r="GM46" s="169"/>
      <c r="GN46" s="169"/>
      <c r="GO46" s="169"/>
      <c r="GP46" s="169"/>
      <c r="GQ46" s="169"/>
      <c r="GR46" s="169"/>
      <c r="GS46" s="169"/>
      <c r="GT46" s="169"/>
      <c r="GU46" s="169"/>
      <c r="GV46" s="169"/>
      <c r="GW46" s="169"/>
      <c r="GX46" s="169"/>
      <c r="GY46" s="169"/>
      <c r="GZ46" s="169"/>
      <c r="HA46" s="169"/>
      <c r="HB46" s="169"/>
      <c r="HC46" s="169"/>
      <c r="HD46" s="169"/>
      <c r="HE46" s="169"/>
      <c r="HF46" s="169"/>
      <c r="HG46" s="169"/>
      <c r="HH46" s="169"/>
      <c r="HI46" s="169"/>
      <c r="HJ46" s="169"/>
      <c r="HK46" s="169"/>
      <c r="HL46" s="169"/>
      <c r="HM46" s="169"/>
      <c r="HN46" s="169"/>
      <c r="HO46" s="169"/>
      <c r="HP46" s="169"/>
      <c r="HQ46" s="169"/>
      <c r="HR46" s="169"/>
      <c r="HS46" s="169"/>
      <c r="HT46" s="169"/>
      <c r="HU46" s="169"/>
      <c r="HV46" s="169"/>
      <c r="HW46" s="169"/>
      <c r="HX46" s="169"/>
      <c r="HY46" s="169"/>
      <c r="HZ46" s="169"/>
      <c r="IA46" s="169"/>
      <c r="IB46" s="169"/>
      <c r="IC46" s="169"/>
      <c r="ID46" s="169"/>
      <c r="IE46" s="169"/>
      <c r="IF46" s="169"/>
      <c r="IG46" s="169"/>
      <c r="IH46" s="169"/>
      <c r="II46" s="169"/>
      <c r="IJ46" s="169"/>
      <c r="IK46" s="169"/>
      <c r="IL46" s="169"/>
      <c r="IM46" s="169"/>
      <c r="IN46" s="169"/>
      <c r="IO46" s="169"/>
    </row>
    <row r="47" spans="2:249" ht="15.9" customHeight="1" x14ac:dyDescent="0.3">
      <c r="B47" s="175" t="str">
        <f>'27'!A2</f>
        <v>Quadro 27. Detenções</v>
      </c>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c r="CG47" s="169"/>
      <c r="CH47" s="169"/>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c r="DJ47" s="169"/>
      <c r="DK47" s="169"/>
      <c r="DL47" s="169"/>
      <c r="DM47" s="169"/>
      <c r="DN47" s="169"/>
      <c r="DO47" s="169"/>
      <c r="DP47" s="169"/>
      <c r="DQ47" s="169"/>
      <c r="DR47" s="169"/>
      <c r="DS47" s="169"/>
      <c r="DT47" s="169"/>
      <c r="DU47" s="169"/>
      <c r="DV47" s="169"/>
      <c r="DW47" s="169"/>
      <c r="DX47" s="169"/>
      <c r="DY47" s="169"/>
      <c r="DZ47" s="169"/>
      <c r="EA47" s="169"/>
      <c r="EB47" s="169"/>
      <c r="EC47" s="169"/>
      <c r="ED47" s="169"/>
      <c r="EE47" s="169"/>
      <c r="EF47" s="169"/>
      <c r="EG47" s="169"/>
      <c r="EH47" s="169"/>
      <c r="EI47" s="169"/>
      <c r="EJ47" s="169"/>
      <c r="EK47" s="169"/>
      <c r="EL47" s="169"/>
      <c r="EM47" s="169"/>
      <c r="EN47" s="169"/>
      <c r="EO47" s="169"/>
      <c r="EP47" s="169"/>
      <c r="EQ47" s="169"/>
      <c r="ER47" s="169"/>
      <c r="ES47" s="169"/>
      <c r="ET47" s="169"/>
      <c r="EU47" s="169"/>
      <c r="EV47" s="169"/>
      <c r="EW47" s="169"/>
      <c r="EX47" s="169"/>
      <c r="EY47" s="169"/>
      <c r="EZ47" s="169"/>
      <c r="FA47" s="169"/>
      <c r="FB47" s="169"/>
      <c r="FC47" s="169"/>
      <c r="FD47" s="169"/>
      <c r="FE47" s="169"/>
      <c r="FF47" s="169"/>
      <c r="FG47" s="169"/>
      <c r="FH47" s="169"/>
      <c r="FI47" s="169"/>
      <c r="FJ47" s="169"/>
      <c r="FK47" s="169"/>
      <c r="FL47" s="169"/>
      <c r="FM47" s="169"/>
      <c r="FN47" s="169"/>
      <c r="FO47" s="169"/>
      <c r="FP47" s="169"/>
      <c r="FQ47" s="169"/>
      <c r="FR47" s="169"/>
      <c r="FS47" s="169"/>
      <c r="FT47" s="169"/>
      <c r="FU47" s="169"/>
      <c r="FV47" s="169"/>
      <c r="FW47" s="169"/>
      <c r="FX47" s="169"/>
      <c r="FY47" s="169"/>
      <c r="FZ47" s="169"/>
      <c r="GA47" s="169"/>
      <c r="GB47" s="169"/>
      <c r="GC47" s="169"/>
      <c r="GD47" s="169"/>
      <c r="GE47" s="169"/>
      <c r="GF47" s="169"/>
      <c r="GG47" s="169"/>
      <c r="GH47" s="169"/>
      <c r="GI47" s="169"/>
      <c r="GJ47" s="169"/>
      <c r="GK47" s="169"/>
      <c r="GL47" s="169"/>
      <c r="GM47" s="169"/>
      <c r="GN47" s="169"/>
      <c r="GO47" s="169"/>
      <c r="GP47" s="169"/>
      <c r="GQ47" s="169"/>
      <c r="GR47" s="169"/>
      <c r="GS47" s="169"/>
      <c r="GT47" s="169"/>
      <c r="GU47" s="169"/>
      <c r="GV47" s="169"/>
      <c r="GW47" s="169"/>
      <c r="GX47" s="169"/>
      <c r="GY47" s="169"/>
      <c r="GZ47" s="169"/>
      <c r="HA47" s="169"/>
      <c r="HB47" s="169"/>
      <c r="HC47" s="169"/>
      <c r="HD47" s="169"/>
      <c r="HE47" s="169"/>
      <c r="HF47" s="169"/>
      <c r="HG47" s="169"/>
      <c r="HH47" s="169"/>
      <c r="HI47" s="169"/>
      <c r="HJ47" s="169"/>
      <c r="HK47" s="169"/>
      <c r="HL47" s="169"/>
      <c r="HM47" s="169"/>
      <c r="HN47" s="169"/>
      <c r="HO47" s="169"/>
      <c r="HP47" s="169"/>
      <c r="HQ47" s="169"/>
      <c r="HR47" s="169"/>
      <c r="HS47" s="169"/>
      <c r="HT47" s="169"/>
      <c r="HU47" s="169"/>
      <c r="HV47" s="169"/>
      <c r="HW47" s="169"/>
      <c r="HX47" s="169"/>
      <c r="HY47" s="169"/>
      <c r="HZ47" s="169"/>
      <c r="IA47" s="169"/>
      <c r="IB47" s="169"/>
      <c r="IC47" s="169"/>
      <c r="ID47" s="169"/>
      <c r="IE47" s="169"/>
      <c r="IF47" s="169"/>
      <c r="IG47" s="169"/>
      <c r="IH47" s="169"/>
      <c r="II47" s="169"/>
      <c r="IJ47" s="169"/>
      <c r="IK47" s="169"/>
      <c r="IL47" s="169"/>
      <c r="IM47" s="169"/>
      <c r="IN47" s="169"/>
      <c r="IO47" s="169"/>
    </row>
    <row r="48" spans="2:249" ht="3.75" customHeight="1" x14ac:dyDescent="0.3">
      <c r="B48" s="176"/>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69"/>
      <c r="FK48" s="169"/>
      <c r="FL48" s="169"/>
      <c r="FM48" s="169"/>
      <c r="FN48" s="169"/>
      <c r="FO48" s="169"/>
      <c r="FP48" s="169"/>
      <c r="FQ48" s="169"/>
      <c r="FR48" s="169"/>
      <c r="FS48" s="169"/>
      <c r="FT48" s="169"/>
      <c r="FU48" s="169"/>
      <c r="FV48" s="169"/>
      <c r="FW48" s="169"/>
      <c r="FX48" s="169"/>
      <c r="FY48" s="169"/>
      <c r="FZ48" s="169"/>
      <c r="GA48" s="169"/>
      <c r="GB48" s="169"/>
      <c r="GC48" s="169"/>
      <c r="GD48" s="169"/>
      <c r="GE48" s="169"/>
      <c r="GF48" s="169"/>
      <c r="GG48" s="169"/>
      <c r="GH48" s="169"/>
      <c r="GI48" s="169"/>
      <c r="GJ48" s="169"/>
      <c r="GK48" s="169"/>
      <c r="GL48" s="169"/>
      <c r="GM48" s="169"/>
      <c r="GN48" s="169"/>
      <c r="GO48" s="169"/>
      <c r="GP48" s="169"/>
      <c r="GQ48" s="169"/>
      <c r="GR48" s="169"/>
      <c r="GS48" s="169"/>
      <c r="GT48" s="169"/>
      <c r="GU48" s="169"/>
      <c r="GV48" s="169"/>
      <c r="GW48" s="169"/>
      <c r="GX48" s="169"/>
      <c r="GY48" s="169"/>
      <c r="GZ48" s="169"/>
      <c r="HA48" s="169"/>
      <c r="HB48" s="169"/>
      <c r="HC48" s="169"/>
      <c r="HD48" s="169"/>
      <c r="HE48" s="169"/>
      <c r="HF48" s="169"/>
      <c r="HG48" s="169"/>
      <c r="HH48" s="169"/>
      <c r="HI48" s="169"/>
      <c r="HJ48" s="169"/>
      <c r="HK48" s="169"/>
      <c r="HL48" s="169"/>
      <c r="HM48" s="169"/>
      <c r="HN48" s="169"/>
      <c r="HO48" s="169"/>
      <c r="HP48" s="169"/>
      <c r="HQ48" s="169"/>
      <c r="HR48" s="169"/>
      <c r="HS48" s="169"/>
      <c r="HT48" s="169"/>
      <c r="HU48" s="169"/>
      <c r="HV48" s="169"/>
      <c r="HW48" s="169"/>
      <c r="HX48" s="169"/>
      <c r="HY48" s="169"/>
      <c r="HZ48" s="169"/>
      <c r="IA48" s="169"/>
      <c r="IB48" s="169"/>
      <c r="IC48" s="169"/>
      <c r="ID48" s="169"/>
      <c r="IE48" s="169"/>
      <c r="IF48" s="169"/>
      <c r="IG48" s="169"/>
      <c r="IH48" s="169"/>
      <c r="II48" s="169"/>
      <c r="IJ48" s="169"/>
      <c r="IK48" s="169"/>
      <c r="IL48" s="169"/>
      <c r="IM48" s="169"/>
      <c r="IN48" s="169"/>
      <c r="IO48" s="169"/>
    </row>
    <row r="49" spans="2:2" ht="18.899999999999999" customHeight="1" x14ac:dyDescent="0.3">
      <c r="B49" s="174" t="s">
        <v>4</v>
      </c>
    </row>
    <row r="50" spans="2:2" ht="3.75" customHeight="1" x14ac:dyDescent="0.3">
      <c r="B50" s="176"/>
    </row>
    <row r="51" spans="2:2" ht="15.9" customHeight="1" x14ac:dyDescent="0.3">
      <c r="B51" s="175" t="str">
        <f>'28'!A2</f>
        <v>Quadro 28. Número de pontos disponíveis dos condutores que se encontravam sancionados com subtração de pontos em dezembro de 2024</v>
      </c>
    </row>
    <row r="52" spans="2:2" ht="15.9" customHeight="1" x14ac:dyDescent="0.3">
      <c r="B52" s="175" t="str">
        <f>'29'!A2</f>
        <v>Quadro 29. Número de cartas cassadas, 2016 – dezembro de 2024</v>
      </c>
    </row>
    <row r="53" spans="2:2" ht="18.899999999999999" customHeight="1" x14ac:dyDescent="0.3">
      <c r="B53" s="175"/>
    </row>
    <row r="54" spans="2:2" x14ac:dyDescent="0.3">
      <c r="B54" s="175"/>
    </row>
  </sheetData>
  <hyperlinks>
    <hyperlink ref="B12" location="'1'!A1" display="'1'!A1" xr:uid="{A3716020-60FC-436B-99C8-DA19830047F8}"/>
    <hyperlink ref="B13" location="'2'!A1" display="'2'!A1" xr:uid="{2D7D1257-53C9-4E9D-9178-F7AD9E2F6801}"/>
    <hyperlink ref="B18" location="'4 e 5'!A1" display="Quadro 4. Sinistralidade no Continente por mês" xr:uid="{469EC150-85A9-41AD-A7D7-DD3EDD70595C}"/>
    <hyperlink ref="B44" location="'24'!A1" display="Quadro 24. Tipologia de infrações" xr:uid="{57931960-3986-4CB5-9568-77F45EF3ACFF}"/>
    <hyperlink ref="B22" location="'8'!A1" display="Quadro 8. Sinistralidade no Continente por fatores atmosféricos" xr:uid="{F78C2F30-DAB7-4228-9491-E5EE0D2F0232}"/>
    <hyperlink ref="B23" location="'9 e 10'!A1" display="Quadro 9. Sinistralidade no Continente por natureza" xr:uid="{82B43AD6-6FA7-423B-8900-BC082F180C97}"/>
    <hyperlink ref="B43" location="'23'!A1" display="Quadro 23. Infrações" xr:uid="{52E77EDD-212A-4C79-978E-4A8F7DCD195D}"/>
    <hyperlink ref="B25" location="'11 e 12'!A1" display="Quadro 11. Sinistralidade no Continente por localização" xr:uid="{17EEC7FA-7966-44D1-A896-EC7652D73619}"/>
    <hyperlink ref="B27" location="'13 e 14'!A1" display="Quadro 13. Sinistralidade no Continente por tipo de via" xr:uid="{D4419E03-92E4-4E2A-A84B-0D4F6DE3EE00}"/>
    <hyperlink ref="B29" location="'15'!A1" display="Quadro 15. Sinistralidade no Continente por distrito" xr:uid="{2EEF42B9-B960-45CF-9D3D-B859E1139879}"/>
    <hyperlink ref="B30" location="'16 e 17'!A1" display="Quadro 16. Sinistralidade no Continente por categoria de utilizador" xr:uid="{107DF94A-AA8D-45BB-93CB-003F149904A7}"/>
    <hyperlink ref="B32" location="'18'!A1" display="Quadro 18. Sinistralidade no Continente por categoria de veículo" xr:uid="{D6DE2D9F-8EBC-4049-B493-F27DEA11D7B0}"/>
    <hyperlink ref="B33" location="'19 e 20'!A1" display="Quadro 19. Sinistralidade no Continente por categoria de veículo e peões" xr:uid="{E0C4D6BA-4C55-4101-A307-D2E3CC3C8A69}"/>
    <hyperlink ref="B20" location="'6'!A1" display="Quadro 6. Sinistralidade no Continente por dia da semana" xr:uid="{5F758B1E-E9B8-4A3D-AE83-CBA3FFB5B9A9}"/>
    <hyperlink ref="B21" location="'7'!A1" display="Quadro 7. Sinistralidade no Continente por período horário" xr:uid="{0D38E8B2-0E42-4790-B514-FDEA791ED0A8}"/>
    <hyperlink ref="B42" location="'22'!A1" display="Quadro 22. Condutores e veículos fiscalizados" xr:uid="{51CC3DEA-BF6F-4800-A0CF-C569EA770E37}"/>
    <hyperlink ref="B45" location="'25'!A1" display="Quadro 25. Infrações por excesso de velocidade" xr:uid="{46FF14C0-97E7-414C-A310-515D1EB19A0C}"/>
    <hyperlink ref="B46" location="'26'!A1" display="Quadro 26. Infrações por influência de álcool" xr:uid="{58D4CBAE-72BD-488C-87C4-9CA441DEF0EE}"/>
    <hyperlink ref="B47" location="'27'!A1" display="Quadro 27. Detenções" xr:uid="{A004FAF7-723B-43CD-90BA-1CE93D65B6A3}"/>
    <hyperlink ref="B17" location="'3'!A1" display="'3'!A1" xr:uid="{9EFFA62C-8BF1-47A1-A59D-BA73545CE65A}"/>
    <hyperlink ref="B19" location="'4 e 5'!A1" display="Quadro 5. Sinistralidade no Continente por mês, taxas de variação" xr:uid="{D37473AC-981E-4CBF-BA68-533F8AF28494}"/>
    <hyperlink ref="B24" location="'9 e 10'!A11" display="Quadro 10. Sinistralidade no Continente por natureza, taxas de variação" xr:uid="{AC393800-1116-4E9B-B29A-9668051C28F3}"/>
    <hyperlink ref="B26" location="'11 e 12'!A1" display="Quadro 12. Sinistralidade no Continente por localização, taxas de variação" xr:uid="{4FB07542-6A5C-46A0-BC60-120237B2AF5C}"/>
    <hyperlink ref="B34" location="'19 e 20'!A1" display="Quadro 20. Sinistralidade no Continente por categoria de veículo e peões, taxas de variação" xr:uid="{FF621DCF-8945-45DD-BF5D-B60EA4F68141}"/>
    <hyperlink ref="B28" location="'13 e 14'!A1" display="Quadro 14. Sinistralidade no continente por tipo de via, taxas de variação" xr:uid="{440F005F-FB7E-4DF9-A4E8-9ED624D67231}"/>
    <hyperlink ref="B31" location="'16 e 17'!A1" display="Quadro 17. Sinistralidade no continente por categoria de utilizador, taxas de variação" xr:uid="{46656938-178B-4C1F-82F2-BEE61873A8DF}"/>
    <hyperlink ref="B35" location="'21'!A1" display="Quadro 21. Vítimas mortais por entidade gestora de via (EGV)" xr:uid="{8BC5876E-30C7-4F8B-90A6-71C6193271A5}"/>
  </hyperlinks>
  <pageMargins left="0.25" right="0.25" top="0.75" bottom="0.75" header="0.3" footer="0.3"/>
  <pageSetup paperSize="9" scale="93"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73D4-F9C0-4EEB-9330-CDCD6627411D}">
  <dimension ref="A1:IN37"/>
  <sheetViews>
    <sheetView showGridLines="0" zoomScale="80" zoomScaleNormal="80" workbookViewId="0">
      <selection activeCell="F2" sqref="F2"/>
    </sheetView>
  </sheetViews>
  <sheetFormatPr defaultColWidth="9.109375" defaultRowHeight="15" customHeight="1" x14ac:dyDescent="0.3"/>
  <cols>
    <col min="1" max="1" width="7.88671875" style="168" customWidth="1"/>
    <col min="2" max="2" width="16" style="177" customWidth="1"/>
    <col min="3" max="3" width="54.6640625" style="168" customWidth="1"/>
    <col min="4" max="4" width="3.109375" style="168" customWidth="1"/>
    <col min="5" max="5" width="5.44140625" style="178" customWidth="1"/>
    <col min="6" max="7" width="9.109375" style="178"/>
    <col min="8" max="16384" width="9.109375" style="168"/>
  </cols>
  <sheetData>
    <row r="1" spans="1:248" ht="18.899999999999999" customHeight="1" x14ac:dyDescent="0.3"/>
    <row r="2" spans="1:248" ht="18.899999999999999" customHeight="1" x14ac:dyDescent="0.3">
      <c r="A2" s="248" t="s">
        <v>5</v>
      </c>
      <c r="B2" s="248"/>
      <c r="C2" s="248"/>
      <c r="D2" s="169"/>
      <c r="E2" s="179"/>
      <c r="F2" s="179"/>
      <c r="G2" s="17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c r="HG2" s="169"/>
      <c r="HH2" s="169"/>
      <c r="HI2" s="169"/>
      <c r="HJ2" s="169"/>
      <c r="HK2" s="169"/>
      <c r="HL2" s="169"/>
      <c r="HM2" s="169"/>
      <c r="HN2" s="169"/>
      <c r="HO2" s="169"/>
      <c r="HP2" s="169"/>
      <c r="HQ2" s="169"/>
      <c r="HR2" s="169"/>
      <c r="HS2" s="169"/>
      <c r="HT2" s="169"/>
      <c r="HU2" s="169"/>
      <c r="HV2" s="169"/>
      <c r="HW2" s="169"/>
      <c r="HX2" s="169"/>
      <c r="HY2" s="169"/>
      <c r="HZ2" s="169"/>
      <c r="IA2" s="169"/>
      <c r="IB2" s="169"/>
      <c r="IC2" s="169"/>
      <c r="ID2" s="169"/>
      <c r="IE2" s="169"/>
      <c r="IF2" s="169"/>
      <c r="IG2" s="169"/>
      <c r="IH2" s="169"/>
      <c r="II2" s="169"/>
      <c r="IJ2" s="169"/>
      <c r="IK2" s="169"/>
      <c r="IL2" s="169"/>
      <c r="IM2" s="169"/>
      <c r="IN2" s="169"/>
    </row>
    <row r="3" spans="1:248" ht="6" customHeight="1" x14ac:dyDescent="0.3">
      <c r="B3" s="172"/>
      <c r="C3" s="169"/>
      <c r="D3" s="169"/>
      <c r="E3" s="179"/>
      <c r="F3" s="179"/>
      <c r="G3" s="17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row>
    <row r="4" spans="1:248" ht="18.899999999999999" customHeight="1" x14ac:dyDescent="0.3">
      <c r="B4" s="180" t="s">
        <v>6</v>
      </c>
      <c r="C4" s="181" t="s">
        <v>7</v>
      </c>
    </row>
    <row r="5" spans="1:248" ht="18.899999999999999" customHeight="1" x14ac:dyDescent="0.3">
      <c r="B5" s="180" t="s">
        <v>8</v>
      </c>
      <c r="C5" s="181" t="s">
        <v>9</v>
      </c>
    </row>
    <row r="6" spans="1:248" ht="18.899999999999999" customHeight="1" x14ac:dyDescent="0.3">
      <c r="B6" s="180" t="s">
        <v>10</v>
      </c>
      <c r="C6" s="181" t="s">
        <v>11</v>
      </c>
    </row>
    <row r="7" spans="1:248" ht="18.899999999999999" customHeight="1" x14ac:dyDescent="0.3">
      <c r="B7" s="180" t="s">
        <v>12</v>
      </c>
      <c r="C7" s="181" t="s">
        <v>13</v>
      </c>
    </row>
    <row r="8" spans="1:248" ht="18.899999999999999" customHeight="1" x14ac:dyDescent="0.3">
      <c r="B8" s="180" t="s">
        <v>69</v>
      </c>
      <c r="C8" s="181" t="s">
        <v>70</v>
      </c>
    </row>
    <row r="9" spans="1:248" ht="18.899999999999999" customHeight="1" x14ac:dyDescent="0.3">
      <c r="B9" s="182" t="s">
        <v>14</v>
      </c>
      <c r="C9" s="183" t="s">
        <v>15</v>
      </c>
    </row>
    <row r="10" spans="1:248" ht="18.899999999999999" customHeight="1" x14ac:dyDescent="0.3">
      <c r="B10" s="182" t="s">
        <v>16</v>
      </c>
      <c r="C10" s="183" t="s">
        <v>17</v>
      </c>
      <c r="E10" s="184"/>
      <c r="F10" s="184"/>
    </row>
    <row r="11" spans="1:248" ht="18.899999999999999" customHeight="1" x14ac:dyDescent="0.3">
      <c r="B11" s="182" t="s">
        <v>71</v>
      </c>
      <c r="C11" s="183" t="s">
        <v>76</v>
      </c>
      <c r="E11" s="184"/>
      <c r="F11" s="184"/>
    </row>
    <row r="12" spans="1:248" ht="18.899999999999999" customHeight="1" x14ac:dyDescent="0.3">
      <c r="B12" s="182" t="s">
        <v>72</v>
      </c>
      <c r="C12" s="183" t="s">
        <v>73</v>
      </c>
      <c r="E12" s="184"/>
      <c r="F12" s="184"/>
    </row>
    <row r="13" spans="1:248" ht="18.899999999999999" customHeight="1" x14ac:dyDescent="0.3">
      <c r="B13" s="182" t="s">
        <v>74</v>
      </c>
      <c r="C13" s="183" t="s">
        <v>75</v>
      </c>
      <c r="E13" s="184"/>
      <c r="F13" s="184"/>
    </row>
    <row r="14" spans="1:248" ht="18.899999999999999" customHeight="1" x14ac:dyDescent="0.3">
      <c r="B14" s="182" t="s">
        <v>18</v>
      </c>
      <c r="C14" s="183" t="s">
        <v>223</v>
      </c>
      <c r="E14" s="184"/>
      <c r="F14" s="184"/>
    </row>
    <row r="15" spans="1:248" ht="18.899999999999999" customHeight="1" x14ac:dyDescent="0.3">
      <c r="B15" s="182" t="s">
        <v>19</v>
      </c>
      <c r="C15" s="183" t="s">
        <v>224</v>
      </c>
      <c r="E15" s="184"/>
      <c r="F15" s="184"/>
    </row>
    <row r="16" spans="1:248" ht="18.899999999999999" customHeight="1" x14ac:dyDescent="0.3">
      <c r="B16" s="185" t="s">
        <v>20</v>
      </c>
      <c r="C16" s="183" t="s">
        <v>21</v>
      </c>
      <c r="E16" s="184"/>
      <c r="F16" s="184"/>
    </row>
    <row r="17" spans="1:6" ht="18.899999999999999" customHeight="1" x14ac:dyDescent="0.3">
      <c r="B17" s="185" t="s">
        <v>77</v>
      </c>
      <c r="C17" s="183" t="s">
        <v>78</v>
      </c>
      <c r="E17" s="184"/>
      <c r="F17" s="184"/>
    </row>
    <row r="18" spans="1:6" ht="18.899999999999999" customHeight="1" x14ac:dyDescent="0.3">
      <c r="B18" s="185" t="s">
        <v>22</v>
      </c>
      <c r="C18" s="183" t="s">
        <v>23</v>
      </c>
      <c r="E18" s="184"/>
      <c r="F18" s="184"/>
    </row>
    <row r="19" spans="1:6" ht="18.899999999999999" customHeight="1" x14ac:dyDescent="0.3">
      <c r="B19" s="185" t="s">
        <v>79</v>
      </c>
      <c r="C19" s="183" t="s">
        <v>80</v>
      </c>
      <c r="E19" s="184"/>
      <c r="F19" s="184"/>
    </row>
    <row r="20" spans="1:6" ht="18.899999999999999" customHeight="1" x14ac:dyDescent="0.3">
      <c r="B20" s="182" t="s">
        <v>24</v>
      </c>
      <c r="C20" s="183" t="s">
        <v>25</v>
      </c>
      <c r="E20" s="184"/>
      <c r="F20" s="184"/>
    </row>
    <row r="21" spans="1:6" ht="18.899999999999999" customHeight="1" x14ac:dyDescent="0.3">
      <c r="B21" s="182" t="s">
        <v>26</v>
      </c>
      <c r="C21" s="183" t="s">
        <v>27</v>
      </c>
      <c r="E21" s="184"/>
      <c r="F21" s="184"/>
    </row>
    <row r="22" spans="1:6" ht="18.899999999999999" customHeight="1" x14ac:dyDescent="0.3">
      <c r="A22" s="177"/>
      <c r="B22" s="182" t="s">
        <v>36</v>
      </c>
      <c r="C22" s="183" t="s">
        <v>37</v>
      </c>
      <c r="E22" s="184"/>
      <c r="F22" s="184"/>
    </row>
    <row r="23" spans="1:6" ht="18.899999999999999" customHeight="1" x14ac:dyDescent="0.3">
      <c r="A23" s="177"/>
      <c r="B23" s="185" t="s">
        <v>28</v>
      </c>
      <c r="C23" s="183" t="s">
        <v>126</v>
      </c>
      <c r="E23" s="184"/>
      <c r="F23" s="184"/>
    </row>
    <row r="24" spans="1:6" ht="18.899999999999999" customHeight="1" x14ac:dyDescent="0.3">
      <c r="A24" s="177"/>
      <c r="B24" s="185" t="s">
        <v>29</v>
      </c>
      <c r="C24" s="183" t="s">
        <v>148</v>
      </c>
      <c r="E24" s="184"/>
      <c r="F24" s="184"/>
    </row>
    <row r="25" spans="1:6" ht="18.899999999999999" customHeight="1" x14ac:dyDescent="0.3">
      <c r="A25" s="177"/>
      <c r="B25" s="186" t="s">
        <v>30</v>
      </c>
      <c r="C25" s="187" t="s">
        <v>31</v>
      </c>
      <c r="E25" s="184"/>
      <c r="F25" s="184"/>
    </row>
    <row r="26" spans="1:6" ht="18.899999999999999" customHeight="1" x14ac:dyDescent="0.3">
      <c r="A26" s="177"/>
      <c r="E26" s="184"/>
      <c r="F26" s="184"/>
    </row>
    <row r="27" spans="1:6" ht="18.899999999999999" customHeight="1" x14ac:dyDescent="0.3"/>
    <row r="28" spans="1:6" ht="18.899999999999999" customHeight="1" x14ac:dyDescent="0.3"/>
    <row r="29" spans="1:6" ht="18.899999999999999" customHeight="1" x14ac:dyDescent="0.3"/>
    <row r="30" spans="1:6" ht="18.899999999999999" customHeight="1" x14ac:dyDescent="0.3"/>
    <row r="31" spans="1:6" ht="18.899999999999999" customHeight="1" x14ac:dyDescent="0.3"/>
    <row r="32" spans="1:6" ht="18.899999999999999" customHeight="1" x14ac:dyDescent="0.3"/>
    <row r="33" ht="18.899999999999999" customHeight="1" x14ac:dyDescent="0.3"/>
    <row r="34" ht="18.899999999999999" customHeight="1" x14ac:dyDescent="0.3"/>
    <row r="35" ht="18.899999999999999" customHeight="1" x14ac:dyDescent="0.3"/>
    <row r="36" ht="18.899999999999999" customHeight="1" x14ac:dyDescent="0.3"/>
    <row r="37" ht="18.899999999999999" customHeight="1" x14ac:dyDescent="0.3"/>
  </sheetData>
  <mergeCells count="1">
    <mergeCell ref="A2:C2"/>
  </mergeCells>
  <pageMargins left="0.78740157480314965" right="0.78740157480314965" top="0.78740157480314965" bottom="0.78740157480314965" header="0" footer="0"/>
  <pageSetup paperSize="9" fitToHeight="2"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5E91-DD61-47DC-AD57-2BCC7D1A2205}">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3" width="7.88671875" style="3" customWidth="1"/>
    <col min="14" max="14" width="2.88671875" style="3" customWidth="1"/>
    <col min="15" max="16384" width="9.109375" style="3"/>
  </cols>
  <sheetData>
    <row r="1" spans="1:27" ht="5.25" customHeight="1" x14ac:dyDescent="0.25"/>
    <row r="2" spans="1:27" ht="18.899999999999999" customHeight="1" x14ac:dyDescent="0.3">
      <c r="A2" s="14" t="s">
        <v>180</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9" t="s">
        <v>225</v>
      </c>
      <c r="B4" s="251" t="s">
        <v>6</v>
      </c>
      <c r="C4" s="252"/>
      <c r="D4" s="253"/>
      <c r="E4" s="251" t="s">
        <v>29</v>
      </c>
      <c r="F4" s="252"/>
      <c r="G4" s="253"/>
      <c r="H4" s="252" t="s">
        <v>18</v>
      </c>
      <c r="I4" s="252"/>
      <c r="J4" s="252"/>
      <c r="K4" s="251" t="s">
        <v>19</v>
      </c>
      <c r="L4" s="252"/>
      <c r="M4" s="252"/>
      <c r="N4" s="1"/>
      <c r="O4" s="1"/>
      <c r="P4" s="1"/>
      <c r="Q4" s="1"/>
      <c r="R4" s="1"/>
      <c r="S4" s="1"/>
      <c r="T4" s="1"/>
      <c r="U4" s="1"/>
      <c r="V4" s="1"/>
      <c r="W4" s="1"/>
      <c r="X4" s="1"/>
      <c r="Y4" s="1"/>
      <c r="Z4" s="1"/>
      <c r="AA4" s="1"/>
    </row>
    <row r="5" spans="1:27" ht="30" customHeight="1" x14ac:dyDescent="0.25">
      <c r="A5" s="250"/>
      <c r="B5" s="111">
        <v>2019</v>
      </c>
      <c r="C5" s="112">
        <v>2024</v>
      </c>
      <c r="D5" s="113" t="s">
        <v>179</v>
      </c>
      <c r="E5" s="111">
        <v>2019</v>
      </c>
      <c r="F5" s="112">
        <v>2024</v>
      </c>
      <c r="G5" s="113" t="s">
        <v>179</v>
      </c>
      <c r="H5" s="111">
        <v>2019</v>
      </c>
      <c r="I5" s="112">
        <v>2024</v>
      </c>
      <c r="J5" s="113" t="s">
        <v>179</v>
      </c>
      <c r="K5" s="111">
        <v>2019</v>
      </c>
      <c r="L5" s="112">
        <v>2024</v>
      </c>
      <c r="M5" s="113" t="s">
        <v>179</v>
      </c>
      <c r="N5" s="1"/>
      <c r="O5" s="1"/>
      <c r="P5" s="1"/>
      <c r="Q5" s="1"/>
      <c r="R5" s="1"/>
      <c r="S5" s="1"/>
      <c r="T5" s="1"/>
      <c r="U5" s="1"/>
      <c r="V5" s="1"/>
      <c r="W5" s="1"/>
      <c r="X5" s="1"/>
      <c r="Y5" s="1"/>
      <c r="Z5" s="1"/>
      <c r="AA5" s="1"/>
    </row>
    <row r="6" spans="1:27" ht="18.899999999999999" customHeight="1" x14ac:dyDescent="0.25">
      <c r="A6" s="51" t="s">
        <v>32</v>
      </c>
      <c r="B6" s="39">
        <v>35704</v>
      </c>
      <c r="C6" s="42">
        <v>36338</v>
      </c>
      <c r="D6" s="43">
        <f>(C6/B6)-1</f>
        <v>1.7757114048846168E-2</v>
      </c>
      <c r="E6" s="39">
        <v>474</v>
      </c>
      <c r="F6" s="42">
        <v>463</v>
      </c>
      <c r="G6" s="43">
        <f>(F6/E6)-1</f>
        <v>-2.320675105485237E-2</v>
      </c>
      <c r="H6" s="42">
        <v>2301</v>
      </c>
      <c r="I6" s="42">
        <v>2576</v>
      </c>
      <c r="J6" s="41">
        <f>(I6/H6)-1</f>
        <v>0.11951325510647548</v>
      </c>
      <c r="K6" s="39">
        <v>43202</v>
      </c>
      <c r="L6" s="42">
        <v>42683</v>
      </c>
      <c r="M6" s="41">
        <f>(L6/K6)-1</f>
        <v>-1.2013332716077962E-2</v>
      </c>
      <c r="N6" s="1"/>
      <c r="O6" s="1"/>
      <c r="P6" s="1"/>
      <c r="Q6" s="1"/>
      <c r="R6" s="1"/>
      <c r="S6" s="1"/>
      <c r="T6" s="57"/>
      <c r="U6" s="1"/>
      <c r="V6" s="1"/>
      <c r="W6" s="1"/>
      <c r="X6" s="1"/>
      <c r="Y6" s="1"/>
      <c r="Z6" s="1"/>
      <c r="AA6" s="1"/>
    </row>
    <row r="7" spans="1:27" ht="18.899999999999999" customHeight="1" x14ac:dyDescent="0.25">
      <c r="A7" s="51" t="s">
        <v>34</v>
      </c>
      <c r="B7" s="39">
        <v>611</v>
      </c>
      <c r="C7" s="42">
        <v>681</v>
      </c>
      <c r="D7" s="43">
        <f t="shared" ref="D7:D9" si="0">(C7/B7)-1</f>
        <v>0.11456628477905073</v>
      </c>
      <c r="E7" s="39">
        <v>7</v>
      </c>
      <c r="F7" s="42">
        <v>5</v>
      </c>
      <c r="G7" s="43">
        <f>(F7/E7)-1</f>
        <v>-0.2857142857142857</v>
      </c>
      <c r="H7" s="42">
        <v>120</v>
      </c>
      <c r="I7" s="42">
        <v>105</v>
      </c>
      <c r="J7" s="41">
        <f t="shared" ref="J7:J9" si="1">(I7/H7)-1</f>
        <v>-0.125</v>
      </c>
      <c r="K7" s="39">
        <v>686</v>
      </c>
      <c r="L7" s="42">
        <v>776</v>
      </c>
      <c r="M7" s="41">
        <f t="shared" ref="M7:M9" si="2">(L7/K7)-1</f>
        <v>0.13119533527696792</v>
      </c>
      <c r="N7" s="1"/>
      <c r="O7" s="1"/>
      <c r="P7" s="1"/>
      <c r="Q7" s="1"/>
      <c r="R7" s="1"/>
      <c r="S7" s="1"/>
      <c r="T7" s="1"/>
      <c r="U7" s="1"/>
      <c r="V7" s="1"/>
      <c r="W7" s="1"/>
      <c r="X7" s="1"/>
      <c r="Y7" s="1"/>
      <c r="Z7" s="1"/>
      <c r="AA7" s="1"/>
    </row>
    <row r="8" spans="1:27" ht="18.899999999999999" customHeight="1" x14ac:dyDescent="0.25">
      <c r="A8" s="51" t="s">
        <v>35</v>
      </c>
      <c r="B8" s="39">
        <v>936</v>
      </c>
      <c r="C8" s="42">
        <v>1018</v>
      </c>
      <c r="D8" s="43">
        <f t="shared" si="0"/>
        <v>8.7606837606837518E-2</v>
      </c>
      <c r="E8" s="39">
        <v>39</v>
      </c>
      <c r="F8" s="42">
        <v>9</v>
      </c>
      <c r="G8" s="43">
        <f t="shared" ref="G8:G9" si="3">(F8/E8)-1</f>
        <v>-0.76923076923076916</v>
      </c>
      <c r="H8" s="42">
        <v>111</v>
      </c>
      <c r="I8" s="42">
        <v>75</v>
      </c>
      <c r="J8" s="41">
        <f t="shared" si="1"/>
        <v>-0.32432432432432434</v>
      </c>
      <c r="K8" s="39">
        <v>1065</v>
      </c>
      <c r="L8" s="42">
        <v>1159</v>
      </c>
      <c r="M8" s="41">
        <f t="shared" si="2"/>
        <v>8.8262910798122096E-2</v>
      </c>
      <c r="N8" s="1"/>
      <c r="O8" s="1"/>
      <c r="P8" s="1"/>
      <c r="Q8" s="1"/>
      <c r="R8" s="1"/>
      <c r="S8" s="1"/>
      <c r="T8" s="1"/>
      <c r="U8" s="1"/>
      <c r="V8" s="1"/>
      <c r="W8" s="1"/>
      <c r="X8" s="1"/>
      <c r="Y8" s="1"/>
      <c r="Z8" s="1"/>
      <c r="AA8" s="1"/>
    </row>
    <row r="9" spans="1:27" ht="18.899999999999999" customHeight="1" thickBot="1" x14ac:dyDescent="0.3">
      <c r="A9" s="163" t="s">
        <v>33</v>
      </c>
      <c r="B9" s="164">
        <f>SUM(B6:B8)</f>
        <v>37251</v>
      </c>
      <c r="C9" s="165">
        <f>SUM(C6:C8)</f>
        <v>38037</v>
      </c>
      <c r="D9" s="166">
        <f t="shared" si="0"/>
        <v>2.1100104695175981E-2</v>
      </c>
      <c r="E9" s="164">
        <f>SUM(E6:E8)</f>
        <v>520</v>
      </c>
      <c r="F9" s="165">
        <f>SUM(F6:F8)</f>
        <v>477</v>
      </c>
      <c r="G9" s="166">
        <f t="shared" si="3"/>
        <v>-8.2692307692307732E-2</v>
      </c>
      <c r="H9" s="165">
        <f>SUM(H6:H8)</f>
        <v>2532</v>
      </c>
      <c r="I9" s="165">
        <f>SUM(I6:I8)</f>
        <v>2756</v>
      </c>
      <c r="J9" s="167">
        <f t="shared" si="1"/>
        <v>8.8467614533965344E-2</v>
      </c>
      <c r="K9" s="164">
        <f>SUM(K6:K8)</f>
        <v>44953</v>
      </c>
      <c r="L9" s="165">
        <f>SUM(L6:L8)</f>
        <v>44618</v>
      </c>
      <c r="M9" s="167">
        <f t="shared" si="2"/>
        <v>-7.4522278824550314E-3</v>
      </c>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57"/>
      <c r="F15" s="1"/>
      <c r="G15" s="1"/>
      <c r="H15" s="1"/>
      <c r="I15" s="1"/>
      <c r="J15" s="1"/>
      <c r="K15" s="1"/>
      <c r="L15" s="1"/>
      <c r="M15" s="1"/>
      <c r="N15" s="1"/>
      <c r="O15" s="1"/>
      <c r="P15" s="1"/>
      <c r="Q15" s="1"/>
      <c r="R15" s="1"/>
      <c r="S15" s="1"/>
      <c r="T15" s="1"/>
      <c r="U15" s="1"/>
      <c r="V15" s="1"/>
      <c r="W15" s="1"/>
      <c r="X15" s="1"/>
      <c r="Y15" s="1"/>
      <c r="Z15" s="1"/>
      <c r="AA15" s="1"/>
    </row>
    <row r="16" spans="1:2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5" orientation="portrait" verticalDpi="0" r:id="rId1"/>
  <ignoredErrors>
    <ignoredError sqref="B9:C9 E9:F9 H9:I9 K9:L9" formulaRange="1"/>
    <ignoredError sqref="D9 G9 J9" formula="1"/>
    <ignoredError sqref="D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CF864-A9E4-451A-B473-D736C7150D8F}">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3" width="7.88671875" style="3" customWidth="1"/>
    <col min="14" max="16384" width="9.109375" style="3"/>
  </cols>
  <sheetData>
    <row r="1" spans="1:27" ht="6" customHeight="1" x14ac:dyDescent="0.25"/>
    <row r="2" spans="1:27" ht="18.899999999999999" customHeight="1" x14ac:dyDescent="0.3">
      <c r="A2" s="14" t="s">
        <v>181</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9" t="str">
        <f>+'1'!A4</f>
        <v>Janeiro-dezembro</v>
      </c>
      <c r="B4" s="251" t="s">
        <v>6</v>
      </c>
      <c r="C4" s="252"/>
      <c r="D4" s="253"/>
      <c r="E4" s="252" t="s">
        <v>29</v>
      </c>
      <c r="F4" s="252"/>
      <c r="G4" s="252"/>
      <c r="H4" s="254" t="s">
        <v>18</v>
      </c>
      <c r="I4" s="252"/>
      <c r="J4" s="255"/>
      <c r="K4" s="252" t="s">
        <v>19</v>
      </c>
      <c r="L4" s="252"/>
      <c r="M4" s="252"/>
      <c r="N4" s="1"/>
      <c r="O4" s="1"/>
      <c r="P4" s="1"/>
      <c r="Q4" s="1"/>
      <c r="R4" s="1"/>
      <c r="S4" s="1"/>
      <c r="T4" s="1"/>
      <c r="U4" s="1"/>
      <c r="V4" s="1"/>
      <c r="W4" s="1"/>
      <c r="X4" s="1"/>
      <c r="Y4" s="1"/>
      <c r="Z4" s="1"/>
      <c r="AA4" s="1"/>
    </row>
    <row r="5" spans="1:27" ht="30" customHeight="1" x14ac:dyDescent="0.25">
      <c r="A5" s="250"/>
      <c r="B5" s="111">
        <v>2023</v>
      </c>
      <c r="C5" s="112">
        <v>2024</v>
      </c>
      <c r="D5" s="113" t="s">
        <v>182</v>
      </c>
      <c r="E5" s="111">
        <v>2023</v>
      </c>
      <c r="F5" s="112">
        <v>2024</v>
      </c>
      <c r="G5" s="113" t="s">
        <v>182</v>
      </c>
      <c r="H5" s="111">
        <v>2023</v>
      </c>
      <c r="I5" s="112">
        <v>2024</v>
      </c>
      <c r="J5" s="113" t="s">
        <v>182</v>
      </c>
      <c r="K5" s="111">
        <v>2023</v>
      </c>
      <c r="L5" s="112">
        <v>2024</v>
      </c>
      <c r="M5" s="113" t="s">
        <v>182</v>
      </c>
      <c r="N5" s="1"/>
      <c r="O5" s="1"/>
      <c r="P5" s="1"/>
      <c r="Q5" s="1"/>
      <c r="R5" s="1"/>
      <c r="S5" s="1"/>
      <c r="T5" s="1"/>
      <c r="U5" s="1"/>
      <c r="V5" s="1"/>
      <c r="W5" s="1"/>
      <c r="X5" s="1"/>
      <c r="Y5" s="1"/>
      <c r="Z5" s="1"/>
      <c r="AA5" s="1"/>
    </row>
    <row r="6" spans="1:27" ht="18.899999999999999" customHeight="1" x14ac:dyDescent="0.25">
      <c r="A6" s="51" t="s">
        <v>32</v>
      </c>
      <c r="B6" s="39">
        <v>34974</v>
      </c>
      <c r="C6" s="42">
        <v>36338</v>
      </c>
      <c r="D6" s="43">
        <f>(C6/B6)-1</f>
        <v>3.9000400297363846E-2</v>
      </c>
      <c r="E6" s="42">
        <v>467</v>
      </c>
      <c r="F6" s="42">
        <v>463</v>
      </c>
      <c r="G6" s="41">
        <f>(F6/E6)-1</f>
        <v>-8.565310492505307E-3</v>
      </c>
      <c r="H6" s="161">
        <v>2437</v>
      </c>
      <c r="I6" s="42">
        <v>2576</v>
      </c>
      <c r="J6" s="162">
        <f>(I6/H6)-1</f>
        <v>5.7037340993024266E-2</v>
      </c>
      <c r="K6" s="42">
        <v>41058</v>
      </c>
      <c r="L6" s="42">
        <v>42683</v>
      </c>
      <c r="M6" s="41">
        <f>(L6/K6)-1</f>
        <v>3.9578157728092034E-2</v>
      </c>
      <c r="N6" s="1"/>
      <c r="O6" s="1"/>
      <c r="P6" s="1"/>
      <c r="Q6" s="1"/>
      <c r="R6" s="1"/>
      <c r="S6" s="1"/>
      <c r="T6" s="1"/>
      <c r="U6" s="1"/>
      <c r="V6" s="1"/>
      <c r="W6" s="1"/>
      <c r="X6" s="1"/>
      <c r="Y6" s="1"/>
      <c r="Z6" s="1"/>
      <c r="AA6" s="1"/>
    </row>
    <row r="7" spans="1:27" ht="18.899999999999999" customHeight="1" x14ac:dyDescent="0.25">
      <c r="A7" s="51" t="s">
        <v>34</v>
      </c>
      <c r="B7" s="39">
        <v>620</v>
      </c>
      <c r="C7" s="42">
        <v>681</v>
      </c>
      <c r="D7" s="43">
        <f t="shared" ref="D7:D8" si="0">(C7/B7)-1</f>
        <v>9.838709677419355E-2</v>
      </c>
      <c r="E7" s="42">
        <v>3</v>
      </c>
      <c r="F7" s="42">
        <v>5</v>
      </c>
      <c r="G7" s="41">
        <f>(F7/E7)-1</f>
        <v>0.66666666666666674</v>
      </c>
      <c r="H7" s="161">
        <v>110</v>
      </c>
      <c r="I7" s="42">
        <v>105</v>
      </c>
      <c r="J7" s="162">
        <f t="shared" ref="J7:J8" si="1">(I7/H7)-1</f>
        <v>-4.5454545454545414E-2</v>
      </c>
      <c r="K7" s="42">
        <v>708</v>
      </c>
      <c r="L7" s="42">
        <v>776</v>
      </c>
      <c r="M7" s="41">
        <f t="shared" ref="M7:M8" si="2">(L7/K7)-1</f>
        <v>9.6045197740112886E-2</v>
      </c>
      <c r="N7" s="1"/>
      <c r="O7" s="1"/>
      <c r="P7" s="1"/>
      <c r="Q7" s="1"/>
      <c r="R7" s="1"/>
      <c r="S7" s="1"/>
      <c r="T7" s="1"/>
      <c r="U7" s="1"/>
      <c r="V7" s="1"/>
      <c r="W7" s="1"/>
      <c r="X7" s="1"/>
      <c r="Y7" s="1"/>
      <c r="Z7" s="1"/>
      <c r="AA7" s="1"/>
    </row>
    <row r="8" spans="1:27" ht="18.899999999999999" customHeight="1" x14ac:dyDescent="0.25">
      <c r="A8" s="51" t="s">
        <v>35</v>
      </c>
      <c r="B8" s="39">
        <v>1001</v>
      </c>
      <c r="C8" s="42">
        <v>1018</v>
      </c>
      <c r="D8" s="43">
        <f t="shared" si="0"/>
        <v>1.6983016983016963E-2</v>
      </c>
      <c r="E8" s="42">
        <v>9</v>
      </c>
      <c r="F8" s="42">
        <v>9</v>
      </c>
      <c r="G8" s="41">
        <f t="shared" ref="G8" si="3">(F8/E8)-1</f>
        <v>0</v>
      </c>
      <c r="H8" s="161">
        <v>99</v>
      </c>
      <c r="I8" s="42">
        <v>75</v>
      </c>
      <c r="J8" s="162">
        <f t="shared" si="1"/>
        <v>-0.24242424242424243</v>
      </c>
      <c r="K8" s="42">
        <v>1124</v>
      </c>
      <c r="L8" s="42">
        <v>1159</v>
      </c>
      <c r="M8" s="41">
        <f t="shared" si="2"/>
        <v>3.1138790035587283E-2</v>
      </c>
      <c r="N8" s="1"/>
      <c r="O8" s="1"/>
      <c r="P8" s="1"/>
      <c r="Q8" s="1"/>
      <c r="R8" s="1"/>
      <c r="S8" s="1"/>
      <c r="T8" s="1"/>
      <c r="U8" s="1"/>
      <c r="V8" s="1"/>
      <c r="W8" s="1"/>
      <c r="X8" s="1"/>
      <c r="Y8" s="1"/>
      <c r="Z8" s="1"/>
      <c r="AA8" s="1"/>
    </row>
    <row r="9" spans="1:27" ht="18.899999999999999" customHeight="1" thickBot="1" x14ac:dyDescent="0.3">
      <c r="A9" s="163" t="s">
        <v>33</v>
      </c>
      <c r="B9" s="164">
        <f>SUM(B6:B8)</f>
        <v>36595</v>
      </c>
      <c r="C9" s="165">
        <f>SUM(C6:C8)</f>
        <v>38037</v>
      </c>
      <c r="D9" s="166">
        <f>(C9/B9)-1</f>
        <v>3.9404290203579828E-2</v>
      </c>
      <c r="E9" s="164">
        <f>SUM(E6:E8)</f>
        <v>479</v>
      </c>
      <c r="F9" s="165">
        <f>SUM(F6:F8)</f>
        <v>477</v>
      </c>
      <c r="G9" s="166">
        <f>(F9/E9)-1</f>
        <v>-4.1753653444676075E-3</v>
      </c>
      <c r="H9" s="165">
        <f>SUM(H6:H8)</f>
        <v>2646</v>
      </c>
      <c r="I9" s="165">
        <f>SUM(I6:I8)</f>
        <v>2756</v>
      </c>
      <c r="J9" s="167">
        <f>(I9/H9)-1</f>
        <v>4.1572184429327308E-2</v>
      </c>
      <c r="K9" s="164">
        <f>SUM(K6:K8)</f>
        <v>42890</v>
      </c>
      <c r="L9" s="165">
        <f>SUM(L6:L8)</f>
        <v>44618</v>
      </c>
      <c r="M9" s="167">
        <f>(L9/K9)-1</f>
        <v>4.0289111681044432E-2</v>
      </c>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1" orientation="portrait" verticalDpi="0" r:id="rId1"/>
  <ignoredErrors>
    <ignoredError sqref="B9:C9 E9:F9 H9:I9 K9:L9" formulaRange="1"/>
    <ignoredError sqref="D9 G9 J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36CB-03ED-4E7F-88B1-81C29D645709}">
  <sheetPr>
    <tabColor theme="0" tint="-4.9989318521683403E-2"/>
    <pageSetUpPr fitToPage="1"/>
  </sheetPr>
  <dimension ref="A1:AA39"/>
  <sheetViews>
    <sheetView showGridLines="0" zoomScaleNormal="100" workbookViewId="0">
      <selection activeCell="G2" sqref="G2"/>
    </sheetView>
  </sheetViews>
  <sheetFormatPr defaultColWidth="9.109375" defaultRowHeight="12" x14ac:dyDescent="0.25"/>
  <cols>
    <col min="1" max="1" width="15.88671875" style="3" customWidth="1"/>
    <col min="2" max="9" width="9.33203125" style="3" customWidth="1"/>
    <col min="10" max="10" width="3" style="3" customWidth="1"/>
    <col min="11" max="16384" width="9.109375" style="3"/>
  </cols>
  <sheetData>
    <row r="1" spans="1:27" ht="4.5" customHeight="1" x14ac:dyDescent="0.25"/>
    <row r="2" spans="1:27" ht="18.899999999999999" customHeight="1" x14ac:dyDescent="0.3">
      <c r="A2" s="14" t="s">
        <v>135</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5">
      <c r="A4" s="149" t="s">
        <v>124</v>
      </c>
      <c r="B4" s="150" t="s">
        <v>6</v>
      </c>
      <c r="C4" s="56" t="s">
        <v>38</v>
      </c>
      <c r="D4" s="151" t="s">
        <v>8</v>
      </c>
      <c r="E4" s="150" t="s">
        <v>39</v>
      </c>
      <c r="F4" s="56" t="s">
        <v>29</v>
      </c>
      <c r="G4" s="56" t="s">
        <v>18</v>
      </c>
      <c r="H4" s="151" t="s">
        <v>19</v>
      </c>
      <c r="I4" s="56" t="s">
        <v>22</v>
      </c>
      <c r="J4" s="1"/>
      <c r="K4" s="1"/>
      <c r="L4" s="1"/>
      <c r="M4" s="1"/>
      <c r="N4" s="1"/>
      <c r="O4" s="1"/>
      <c r="P4" s="1"/>
      <c r="Q4" s="1"/>
      <c r="R4" s="1"/>
      <c r="S4" s="1"/>
      <c r="T4" s="1"/>
      <c r="U4" s="1"/>
      <c r="V4" s="1"/>
      <c r="W4" s="1"/>
      <c r="X4" s="1"/>
      <c r="Y4" s="1"/>
      <c r="Z4" s="1"/>
      <c r="AA4" s="1"/>
    </row>
    <row r="5" spans="1:27" ht="18.899999999999999" customHeight="1" x14ac:dyDescent="0.25">
      <c r="A5" s="149">
        <v>2014</v>
      </c>
      <c r="B5" s="24">
        <v>30604</v>
      </c>
      <c r="C5" s="10">
        <v>2317</v>
      </c>
      <c r="D5" s="143">
        <v>454</v>
      </c>
      <c r="E5" s="72">
        <f t="shared" ref="E5" si="0">F5+G5+H5</f>
        <v>39653</v>
      </c>
      <c r="F5" s="10">
        <v>482</v>
      </c>
      <c r="G5" s="10">
        <v>2152</v>
      </c>
      <c r="H5" s="143">
        <v>37019</v>
      </c>
      <c r="I5" s="152">
        <f t="shared" ref="I5" si="1">F5/B5*100</f>
        <v>1.5749575218925629</v>
      </c>
      <c r="J5" s="1"/>
      <c r="K5" s="1"/>
      <c r="L5" s="1"/>
      <c r="M5" s="1"/>
      <c r="N5" s="1"/>
      <c r="O5" s="1"/>
      <c r="P5" s="1"/>
      <c r="Q5" s="1"/>
      <c r="R5" s="1"/>
      <c r="S5" s="1"/>
      <c r="T5" s="1"/>
      <c r="U5" s="1"/>
      <c r="V5" s="1"/>
      <c r="W5" s="1"/>
      <c r="X5" s="1"/>
      <c r="Y5" s="1"/>
      <c r="Z5" s="1"/>
      <c r="AA5" s="1"/>
    </row>
    <row r="6" spans="1:27" ht="18.899999999999999" customHeight="1" x14ac:dyDescent="0.25">
      <c r="A6" s="153">
        <v>2019</v>
      </c>
      <c r="B6" s="154">
        <v>35704</v>
      </c>
      <c r="C6" s="155">
        <v>2403</v>
      </c>
      <c r="D6" s="156">
        <v>429</v>
      </c>
      <c r="E6" s="72">
        <f t="shared" ref="E6" si="2">F6+G6+H6</f>
        <v>45977</v>
      </c>
      <c r="F6" s="155">
        <v>474</v>
      </c>
      <c r="G6" s="155">
        <v>2301</v>
      </c>
      <c r="H6" s="156">
        <v>43202</v>
      </c>
      <c r="I6" s="152">
        <f t="shared" ref="I6:I11" si="3">F6/B6*100</f>
        <v>1.3275823437149898</v>
      </c>
      <c r="J6" s="1"/>
      <c r="K6" s="1"/>
      <c r="L6" s="1"/>
      <c r="M6" s="1"/>
      <c r="N6" s="1"/>
      <c r="O6" s="1"/>
      <c r="P6" s="1"/>
      <c r="Q6" s="1"/>
      <c r="R6" s="1"/>
      <c r="S6" s="1"/>
      <c r="T6" s="1"/>
      <c r="U6" s="1"/>
      <c r="V6" s="1"/>
      <c r="W6" s="1"/>
      <c r="X6" s="1"/>
      <c r="Y6" s="1"/>
      <c r="Z6" s="1"/>
      <c r="AA6" s="1"/>
    </row>
    <row r="7" spans="1:27" ht="18.899999999999999" customHeight="1" x14ac:dyDescent="0.25">
      <c r="A7" s="153">
        <v>2020</v>
      </c>
      <c r="B7" s="154">
        <v>26501</v>
      </c>
      <c r="C7" s="155">
        <v>1975</v>
      </c>
      <c r="D7" s="156">
        <v>372</v>
      </c>
      <c r="E7" s="72">
        <f>F7+G7+H7</f>
        <v>32925</v>
      </c>
      <c r="F7" s="155">
        <v>390</v>
      </c>
      <c r="G7" s="155">
        <v>1829</v>
      </c>
      <c r="H7" s="156">
        <v>30706</v>
      </c>
      <c r="I7" s="152">
        <f t="shared" si="3"/>
        <v>1.471642579525301</v>
      </c>
      <c r="J7" s="1"/>
      <c r="K7" s="1"/>
      <c r="L7" s="1"/>
      <c r="M7" s="1"/>
      <c r="N7" s="1"/>
      <c r="O7" s="1"/>
      <c r="P7" s="1"/>
      <c r="Q7" s="1"/>
      <c r="R7" s="1"/>
      <c r="S7" s="1"/>
      <c r="T7" s="1"/>
      <c r="U7" s="1"/>
      <c r="V7" s="1"/>
      <c r="W7" s="1"/>
      <c r="X7" s="1"/>
      <c r="Y7" s="1"/>
      <c r="Z7" s="1"/>
      <c r="AA7" s="1"/>
    </row>
    <row r="8" spans="1:27" ht="18.899999999999999" customHeight="1" x14ac:dyDescent="0.25">
      <c r="A8" s="153">
        <v>2021</v>
      </c>
      <c r="B8" s="154">
        <v>29217</v>
      </c>
      <c r="C8" s="155">
        <v>2221</v>
      </c>
      <c r="D8" s="156">
        <v>367</v>
      </c>
      <c r="E8" s="72">
        <f>F8+G8+H8</f>
        <v>36713</v>
      </c>
      <c r="F8" s="155">
        <v>390</v>
      </c>
      <c r="G8" s="155">
        <v>2106</v>
      </c>
      <c r="H8" s="156">
        <v>34217</v>
      </c>
      <c r="I8" s="152">
        <f>F8/B8*100</f>
        <v>1.334839305883561</v>
      </c>
      <c r="J8" s="1"/>
      <c r="K8" s="1"/>
      <c r="L8" s="1"/>
      <c r="M8" s="1"/>
      <c r="N8" s="1"/>
      <c r="O8" s="1"/>
      <c r="P8" s="1"/>
      <c r="Q8" s="1"/>
      <c r="R8" s="1"/>
      <c r="S8" s="1"/>
      <c r="T8" s="1"/>
      <c r="U8" s="1"/>
      <c r="V8" s="1"/>
      <c r="W8" s="1"/>
      <c r="X8" s="1"/>
      <c r="Y8" s="1"/>
      <c r="Z8" s="1"/>
      <c r="AA8" s="1"/>
    </row>
    <row r="9" spans="1:27" ht="18.899999999999999" customHeight="1" x14ac:dyDescent="0.25">
      <c r="A9" s="153">
        <v>2022</v>
      </c>
      <c r="B9" s="154">
        <v>32788</v>
      </c>
      <c r="C9" s="155">
        <v>2352</v>
      </c>
      <c r="D9" s="156">
        <v>428</v>
      </c>
      <c r="E9" s="72">
        <f>F9+G9+H9</f>
        <v>41161</v>
      </c>
      <c r="F9" s="155">
        <v>462</v>
      </c>
      <c r="G9" s="155">
        <v>2243</v>
      </c>
      <c r="H9" s="156">
        <v>38456</v>
      </c>
      <c r="I9" s="152">
        <f t="shared" si="3"/>
        <v>1.4090520922288641</v>
      </c>
      <c r="J9" s="1"/>
      <c r="K9" s="1"/>
      <c r="L9" s="1"/>
      <c r="M9" s="1"/>
      <c r="N9" s="1"/>
      <c r="O9" s="1"/>
      <c r="P9" s="1"/>
      <c r="Q9" s="1"/>
      <c r="R9" s="1"/>
      <c r="S9" s="1"/>
      <c r="T9" s="1"/>
      <c r="U9" s="1"/>
      <c r="V9" s="1"/>
      <c r="W9" s="1"/>
      <c r="X9" s="1"/>
      <c r="Y9" s="1"/>
      <c r="Z9" s="1"/>
      <c r="AA9" s="1"/>
    </row>
    <row r="10" spans="1:27" ht="18.899999999999999" customHeight="1" x14ac:dyDescent="0.25">
      <c r="A10" s="153">
        <v>2023</v>
      </c>
      <c r="B10" s="154">
        <v>34974</v>
      </c>
      <c r="C10" s="155">
        <v>2569</v>
      </c>
      <c r="D10" s="156">
        <v>431</v>
      </c>
      <c r="E10" s="72">
        <f>F10+G10+H10</f>
        <v>43962</v>
      </c>
      <c r="F10" s="155">
        <v>467</v>
      </c>
      <c r="G10" s="155">
        <v>2437</v>
      </c>
      <c r="H10" s="156">
        <v>41058</v>
      </c>
      <c r="I10" s="152">
        <f t="shared" si="3"/>
        <v>1.3352776348144337</v>
      </c>
      <c r="J10" s="1"/>
      <c r="K10" s="1"/>
      <c r="L10" s="1"/>
      <c r="M10" s="1"/>
      <c r="N10" s="1"/>
      <c r="O10" s="1"/>
      <c r="P10" s="1"/>
      <c r="Q10" s="1"/>
      <c r="R10" s="1"/>
      <c r="S10" s="1"/>
      <c r="T10" s="1"/>
      <c r="U10" s="1"/>
      <c r="V10" s="1"/>
      <c r="W10" s="1"/>
      <c r="X10" s="1"/>
      <c r="Y10" s="1"/>
      <c r="Z10" s="1"/>
      <c r="AA10" s="1"/>
    </row>
    <row r="11" spans="1:27" ht="18.899999999999999" customHeight="1" x14ac:dyDescent="0.25">
      <c r="A11" s="153">
        <v>2024</v>
      </c>
      <c r="B11" s="154">
        <v>36338</v>
      </c>
      <c r="C11" s="155">
        <v>2674</v>
      </c>
      <c r="D11" s="156">
        <v>437</v>
      </c>
      <c r="E11" s="72">
        <f>F11+G11+H11</f>
        <v>45722</v>
      </c>
      <c r="F11" s="155">
        <v>463</v>
      </c>
      <c r="G11" s="155">
        <v>2576</v>
      </c>
      <c r="H11" s="156">
        <v>42683</v>
      </c>
      <c r="I11" s="152">
        <f t="shared" si="3"/>
        <v>1.2741482745335462</v>
      </c>
      <c r="J11" s="1"/>
      <c r="K11" s="1"/>
      <c r="L11" s="1"/>
      <c r="M11" s="1"/>
      <c r="N11" s="1"/>
      <c r="O11" s="1"/>
      <c r="P11" s="1"/>
      <c r="Q11" s="1"/>
      <c r="R11" s="1"/>
      <c r="S11" s="1"/>
      <c r="T11" s="1"/>
      <c r="U11" s="1"/>
      <c r="V11" s="1"/>
      <c r="W11" s="1"/>
      <c r="X11" s="1"/>
      <c r="Y11" s="1"/>
      <c r="Z11" s="1"/>
      <c r="AA11" s="1"/>
    </row>
    <row r="12" spans="1:27" ht="18.899999999999999" customHeight="1" x14ac:dyDescent="0.25">
      <c r="A12" s="157" t="s">
        <v>189</v>
      </c>
      <c r="B12" s="158">
        <f>B11/B5-1</f>
        <v>0.18736112926414838</v>
      </c>
      <c r="C12" s="158">
        <f t="shared" ref="C12:I12" si="4">C11/C5-1</f>
        <v>0.15407854984894254</v>
      </c>
      <c r="D12" s="158">
        <f t="shared" si="4"/>
        <v>-3.7444933920704804E-2</v>
      </c>
      <c r="E12" s="158">
        <f t="shared" si="4"/>
        <v>0.15305273245403872</v>
      </c>
      <c r="F12" s="158">
        <f t="shared" si="4"/>
        <v>-3.9419087136929432E-2</v>
      </c>
      <c r="G12" s="158">
        <f t="shared" si="4"/>
        <v>0.19702602230483279</v>
      </c>
      <c r="H12" s="158">
        <f t="shared" si="4"/>
        <v>0.15300251222345285</v>
      </c>
      <c r="I12" s="158">
        <f t="shared" si="4"/>
        <v>-0.19099514950571261</v>
      </c>
      <c r="J12" s="1"/>
      <c r="K12" s="1"/>
      <c r="L12" s="1"/>
      <c r="M12" s="1"/>
      <c r="N12" s="1"/>
      <c r="O12" s="1"/>
      <c r="P12" s="1"/>
      <c r="Q12" s="1"/>
      <c r="R12" s="1"/>
      <c r="S12" s="1"/>
      <c r="T12" s="1"/>
      <c r="U12" s="1"/>
      <c r="V12" s="1"/>
      <c r="W12" s="1"/>
      <c r="X12" s="1"/>
      <c r="Y12" s="1"/>
      <c r="Z12" s="1"/>
      <c r="AA12" s="1"/>
    </row>
    <row r="13" spans="1:27" ht="18.899999999999999" customHeight="1" x14ac:dyDescent="0.25">
      <c r="A13" s="157" t="s">
        <v>179</v>
      </c>
      <c r="B13" s="158">
        <f>B11/B6-1</f>
        <v>1.7757114048846168E-2</v>
      </c>
      <c r="C13" s="158">
        <f t="shared" ref="C13:I13" si="5">C11/C6-1</f>
        <v>0.11277569704535995</v>
      </c>
      <c r="D13" s="158">
        <f t="shared" si="5"/>
        <v>1.8648018648018683E-2</v>
      </c>
      <c r="E13" s="158">
        <f t="shared" si="5"/>
        <v>-5.5462513865628393E-3</v>
      </c>
      <c r="F13" s="158">
        <f t="shared" si="5"/>
        <v>-2.320675105485237E-2</v>
      </c>
      <c r="G13" s="158">
        <f t="shared" si="5"/>
        <v>0.11951325510647548</v>
      </c>
      <c r="H13" s="158">
        <f t="shared" si="5"/>
        <v>-1.2013332716077962E-2</v>
      </c>
      <c r="I13" s="158">
        <f t="shared" si="5"/>
        <v>-4.0249156245870554E-2</v>
      </c>
      <c r="J13" s="1"/>
      <c r="K13" s="1"/>
      <c r="L13" s="1"/>
      <c r="M13" s="1"/>
      <c r="N13" s="1"/>
      <c r="O13" s="1"/>
      <c r="P13" s="1"/>
      <c r="Q13" s="1"/>
      <c r="R13" s="1"/>
      <c r="S13" s="1"/>
      <c r="T13" s="1"/>
      <c r="U13" s="1"/>
      <c r="V13" s="1"/>
      <c r="W13" s="1"/>
      <c r="X13" s="1"/>
      <c r="Y13" s="1"/>
      <c r="Z13" s="1"/>
      <c r="AA13" s="1"/>
    </row>
    <row r="14" spans="1:27" ht="18.899999999999999" customHeight="1" thickBot="1" x14ac:dyDescent="0.3">
      <c r="A14" s="159" t="s">
        <v>182</v>
      </c>
      <c r="B14" s="231">
        <f>B11/B10-1</f>
        <v>3.9000400297363846E-2</v>
      </c>
      <c r="C14" s="232">
        <f t="shared" ref="C14:I14" si="6">C11/C10-1</f>
        <v>4.0871934604904681E-2</v>
      </c>
      <c r="D14" s="233">
        <f t="shared" si="6"/>
        <v>1.3921113689095099E-2</v>
      </c>
      <c r="E14" s="231">
        <f t="shared" si="6"/>
        <v>4.003457531504484E-2</v>
      </c>
      <c r="F14" s="232">
        <f t="shared" si="6"/>
        <v>-8.565310492505307E-3</v>
      </c>
      <c r="G14" s="232">
        <f t="shared" si="6"/>
        <v>5.7037340993024266E-2</v>
      </c>
      <c r="H14" s="233">
        <f t="shared" si="6"/>
        <v>3.9578157728092034E-2</v>
      </c>
      <c r="I14" s="160">
        <f t="shared" si="6"/>
        <v>-4.578026223691134E-2</v>
      </c>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9" spans="1:27" x14ac:dyDescent="0.25">
      <c r="I39" s="1"/>
    </row>
  </sheetData>
  <phoneticPr fontId="6" type="noConversion"/>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E7C1-47D7-4AFF-B21A-1A79C4EA624B}">
  <sheetPr>
    <pageSetUpPr fitToPage="1"/>
  </sheetPr>
  <dimension ref="A1:AA53"/>
  <sheetViews>
    <sheetView showGridLines="0" zoomScaleNormal="100" workbookViewId="0">
      <selection activeCell="G2" sqref="G2"/>
    </sheetView>
  </sheetViews>
  <sheetFormatPr defaultColWidth="9.109375" defaultRowHeight="12" x14ac:dyDescent="0.25"/>
  <cols>
    <col min="1" max="1" width="18.6640625" style="3" customWidth="1"/>
    <col min="2" max="13" width="7.88671875" style="3" customWidth="1"/>
    <col min="14" max="14" width="2.88671875" style="3" customWidth="1"/>
    <col min="15" max="16384" width="9.109375" style="3"/>
  </cols>
  <sheetData>
    <row r="1" spans="1:27" ht="6.75" customHeight="1" x14ac:dyDescent="0.25"/>
    <row r="2" spans="1:27" ht="18.899999999999999" customHeight="1" x14ac:dyDescent="0.3">
      <c r="A2" s="14" t="s">
        <v>136</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58" t="s">
        <v>40</v>
      </c>
      <c r="B4" s="260" t="s">
        <v>6</v>
      </c>
      <c r="C4" s="261"/>
      <c r="D4" s="262"/>
      <c r="E4" s="261" t="s">
        <v>29</v>
      </c>
      <c r="F4" s="261"/>
      <c r="G4" s="261"/>
      <c r="H4" s="263" t="s">
        <v>18</v>
      </c>
      <c r="I4" s="261"/>
      <c r="J4" s="264"/>
      <c r="K4" s="263" t="s">
        <v>19</v>
      </c>
      <c r="L4" s="261"/>
      <c r="M4" s="264"/>
      <c r="N4" s="1"/>
      <c r="O4" s="1"/>
      <c r="P4" s="1"/>
      <c r="Q4" s="1"/>
      <c r="R4" s="1"/>
      <c r="S4" s="1"/>
      <c r="T4" s="1"/>
      <c r="U4" s="1"/>
      <c r="V4" s="1"/>
      <c r="W4" s="1"/>
      <c r="X4" s="1"/>
      <c r="Y4" s="1"/>
      <c r="Z4" s="1"/>
      <c r="AA4" s="1"/>
    </row>
    <row r="5" spans="1:27" ht="30" customHeight="1" x14ac:dyDescent="0.25">
      <c r="A5" s="259"/>
      <c r="B5" s="27">
        <v>2019</v>
      </c>
      <c r="C5" s="27">
        <v>2023</v>
      </c>
      <c r="D5" s="203">
        <v>2024</v>
      </c>
      <c r="E5" s="27">
        <v>2019</v>
      </c>
      <c r="F5" s="27">
        <v>2023</v>
      </c>
      <c r="G5" s="203">
        <v>2024</v>
      </c>
      <c r="H5" s="27">
        <v>2019</v>
      </c>
      <c r="I5" s="27">
        <v>2023</v>
      </c>
      <c r="J5" s="203">
        <v>2024</v>
      </c>
      <c r="K5" s="27">
        <v>2019</v>
      </c>
      <c r="L5" s="27">
        <v>2023</v>
      </c>
      <c r="M5" s="203">
        <v>2024</v>
      </c>
      <c r="N5" s="1"/>
      <c r="O5" s="1"/>
      <c r="P5" s="1"/>
      <c r="Q5" s="1"/>
      <c r="R5" s="1"/>
      <c r="S5" s="1"/>
      <c r="T5" s="1"/>
      <c r="U5" s="1"/>
      <c r="V5" s="1"/>
      <c r="W5" s="1"/>
      <c r="X5" s="1"/>
      <c r="Y5" s="1"/>
      <c r="Z5" s="1"/>
      <c r="AA5" s="1"/>
    </row>
    <row r="6" spans="1:27" ht="18.899999999999999" customHeight="1" x14ac:dyDescent="0.25">
      <c r="A6" s="142" t="s">
        <v>48</v>
      </c>
      <c r="B6" s="10">
        <v>2832</v>
      </c>
      <c r="C6" s="10">
        <v>2668</v>
      </c>
      <c r="D6" s="143">
        <v>2672</v>
      </c>
      <c r="E6" s="24">
        <v>45</v>
      </c>
      <c r="F6" s="10">
        <v>42</v>
      </c>
      <c r="G6" s="143">
        <v>34</v>
      </c>
      <c r="H6" s="24">
        <v>154</v>
      </c>
      <c r="I6" s="10">
        <v>171</v>
      </c>
      <c r="J6" s="143">
        <v>179</v>
      </c>
      <c r="K6" s="24">
        <v>3395</v>
      </c>
      <c r="L6" s="10">
        <v>3127</v>
      </c>
      <c r="M6" s="144">
        <v>3108</v>
      </c>
      <c r="N6" s="1"/>
      <c r="O6" s="1"/>
      <c r="P6" s="1"/>
      <c r="Q6" s="1"/>
      <c r="R6" s="1"/>
      <c r="S6" s="1"/>
      <c r="T6" s="1"/>
      <c r="U6" s="1"/>
      <c r="V6" s="1"/>
      <c r="W6" s="1"/>
      <c r="X6" s="1"/>
      <c r="Y6" s="1"/>
      <c r="Z6" s="1"/>
      <c r="AA6" s="1"/>
    </row>
    <row r="7" spans="1:27" ht="18.899999999999999" customHeight="1" x14ac:dyDescent="0.25">
      <c r="A7" s="142" t="s">
        <v>140</v>
      </c>
      <c r="B7" s="10">
        <v>2358</v>
      </c>
      <c r="C7" s="10">
        <v>2314</v>
      </c>
      <c r="D7" s="143">
        <v>2616</v>
      </c>
      <c r="E7" s="24">
        <v>38</v>
      </c>
      <c r="F7" s="10">
        <v>28</v>
      </c>
      <c r="G7" s="143">
        <v>36</v>
      </c>
      <c r="H7" s="24">
        <v>141</v>
      </c>
      <c r="I7" s="10">
        <v>158</v>
      </c>
      <c r="J7" s="143">
        <v>172</v>
      </c>
      <c r="K7" s="24">
        <v>2807</v>
      </c>
      <c r="L7" s="10">
        <v>2676</v>
      </c>
      <c r="M7" s="144">
        <v>3075</v>
      </c>
      <c r="N7" s="1"/>
      <c r="O7" s="1"/>
      <c r="P7" s="1"/>
      <c r="Q7" s="1"/>
      <c r="R7" s="1"/>
      <c r="S7" s="1"/>
      <c r="T7" s="1"/>
      <c r="U7" s="1"/>
      <c r="V7" s="1"/>
      <c r="W7" s="1"/>
      <c r="X7" s="1"/>
      <c r="Y7" s="1"/>
      <c r="Z7" s="1"/>
      <c r="AA7" s="1"/>
    </row>
    <row r="8" spans="1:27" ht="18.899999999999999" customHeight="1" x14ac:dyDescent="0.25">
      <c r="A8" s="142" t="s">
        <v>134</v>
      </c>
      <c r="B8" s="10">
        <v>2859</v>
      </c>
      <c r="C8" s="10">
        <v>2685</v>
      </c>
      <c r="D8" s="143">
        <v>2649</v>
      </c>
      <c r="E8" s="24">
        <v>34</v>
      </c>
      <c r="F8" s="10">
        <v>31</v>
      </c>
      <c r="G8" s="143">
        <v>33</v>
      </c>
      <c r="H8" s="24">
        <v>194</v>
      </c>
      <c r="I8" s="10">
        <v>167</v>
      </c>
      <c r="J8" s="143">
        <v>166</v>
      </c>
      <c r="K8" s="24">
        <v>3445</v>
      </c>
      <c r="L8" s="10">
        <v>3114</v>
      </c>
      <c r="M8" s="144">
        <v>3094</v>
      </c>
      <c r="N8" s="1"/>
      <c r="O8" s="1"/>
      <c r="P8" s="1"/>
      <c r="Q8" s="1"/>
      <c r="R8" s="1"/>
      <c r="S8" s="1"/>
      <c r="T8" s="1"/>
      <c r="U8" s="1"/>
      <c r="V8" s="1"/>
      <c r="W8" s="1"/>
      <c r="X8" s="1"/>
      <c r="Y8" s="1"/>
      <c r="Z8" s="1"/>
      <c r="AA8" s="1"/>
    </row>
    <row r="9" spans="1:27" ht="18.899999999999999" customHeight="1" x14ac:dyDescent="0.25">
      <c r="A9" s="234" t="s">
        <v>196</v>
      </c>
      <c r="B9" s="10">
        <v>2682</v>
      </c>
      <c r="C9" s="10">
        <v>2848</v>
      </c>
      <c r="D9" s="143">
        <v>2935</v>
      </c>
      <c r="E9" s="24">
        <v>32</v>
      </c>
      <c r="F9" s="10">
        <v>53</v>
      </c>
      <c r="G9" s="143">
        <v>32</v>
      </c>
      <c r="H9" s="24">
        <v>153</v>
      </c>
      <c r="I9" s="10">
        <v>221</v>
      </c>
      <c r="J9" s="143">
        <v>217</v>
      </c>
      <c r="K9" s="24">
        <v>3303</v>
      </c>
      <c r="L9" s="10">
        <v>3354</v>
      </c>
      <c r="M9" s="144">
        <v>3367</v>
      </c>
      <c r="N9" s="1"/>
      <c r="O9" s="1"/>
      <c r="P9" s="1"/>
      <c r="Q9" s="1"/>
      <c r="R9" s="1"/>
      <c r="S9" s="1"/>
      <c r="T9" s="1"/>
      <c r="U9" s="1"/>
      <c r="V9" s="1"/>
      <c r="W9" s="1"/>
      <c r="X9" s="1"/>
      <c r="Y9" s="1"/>
      <c r="Z9" s="1"/>
      <c r="AA9" s="1"/>
    </row>
    <row r="10" spans="1:27" ht="18.899999999999999" customHeight="1" x14ac:dyDescent="0.25">
      <c r="A10" s="234" t="s">
        <v>201</v>
      </c>
      <c r="B10" s="10">
        <v>3097</v>
      </c>
      <c r="C10" s="10">
        <v>3016</v>
      </c>
      <c r="D10" s="143">
        <v>3194</v>
      </c>
      <c r="E10" s="24">
        <v>45</v>
      </c>
      <c r="F10" s="10">
        <v>34</v>
      </c>
      <c r="G10" s="143">
        <v>44</v>
      </c>
      <c r="H10" s="24">
        <v>202</v>
      </c>
      <c r="I10" s="10">
        <v>181</v>
      </c>
      <c r="J10" s="143">
        <v>224</v>
      </c>
      <c r="K10" s="24">
        <v>3700</v>
      </c>
      <c r="L10" s="10">
        <v>3472</v>
      </c>
      <c r="M10" s="144">
        <v>3714</v>
      </c>
      <c r="N10" s="1"/>
      <c r="O10" s="1"/>
      <c r="P10" s="1"/>
      <c r="Q10" s="1"/>
      <c r="R10" s="1"/>
      <c r="S10" s="1"/>
      <c r="T10" s="1"/>
      <c r="U10" s="1"/>
      <c r="V10" s="1"/>
      <c r="W10" s="1"/>
      <c r="X10" s="1"/>
      <c r="Y10" s="1"/>
      <c r="Z10" s="1"/>
      <c r="AA10" s="1"/>
    </row>
    <row r="11" spans="1:27" ht="18.899999999999999" customHeight="1" x14ac:dyDescent="0.25">
      <c r="A11" s="234" t="s">
        <v>206</v>
      </c>
      <c r="B11" s="10">
        <v>2840</v>
      </c>
      <c r="C11" s="10">
        <v>3052</v>
      </c>
      <c r="D11" s="143">
        <v>3104</v>
      </c>
      <c r="E11" s="24">
        <v>32</v>
      </c>
      <c r="F11" s="10">
        <v>45</v>
      </c>
      <c r="G11" s="143">
        <v>36</v>
      </c>
      <c r="H11" s="24">
        <v>204</v>
      </c>
      <c r="I11" s="10">
        <v>230</v>
      </c>
      <c r="J11" s="143">
        <v>230</v>
      </c>
      <c r="K11" s="24">
        <v>3436</v>
      </c>
      <c r="L11" s="10">
        <v>3532</v>
      </c>
      <c r="M11" s="144">
        <v>3632</v>
      </c>
      <c r="N11" s="1"/>
      <c r="O11" s="1"/>
      <c r="P11" s="1"/>
      <c r="Q11" s="1"/>
      <c r="R11" s="1"/>
      <c r="S11" s="1"/>
      <c r="T11" s="1"/>
      <c r="U11" s="1"/>
      <c r="V11" s="1"/>
      <c r="W11" s="1"/>
      <c r="X11" s="1"/>
      <c r="Y11" s="1"/>
      <c r="Z11" s="1"/>
      <c r="AA11" s="1"/>
    </row>
    <row r="12" spans="1:27" ht="18.899999999999999" customHeight="1" x14ac:dyDescent="0.25">
      <c r="A12" s="234" t="s">
        <v>207</v>
      </c>
      <c r="B12" s="10">
        <v>3254</v>
      </c>
      <c r="C12" s="10">
        <v>3352</v>
      </c>
      <c r="D12" s="143">
        <v>3407</v>
      </c>
      <c r="E12" s="24">
        <v>33</v>
      </c>
      <c r="F12" s="10">
        <v>47</v>
      </c>
      <c r="G12" s="143">
        <v>52</v>
      </c>
      <c r="H12" s="24">
        <v>212</v>
      </c>
      <c r="I12" s="10">
        <v>274</v>
      </c>
      <c r="J12" s="143">
        <v>267</v>
      </c>
      <c r="K12" s="24">
        <v>3997</v>
      </c>
      <c r="L12" s="10">
        <v>4016</v>
      </c>
      <c r="M12" s="144">
        <v>3971</v>
      </c>
      <c r="N12" s="1"/>
      <c r="O12" s="1"/>
      <c r="P12" s="1"/>
      <c r="Q12" s="1"/>
      <c r="R12" s="1"/>
      <c r="S12" s="1"/>
      <c r="T12" s="1"/>
      <c r="U12" s="1"/>
      <c r="V12" s="1"/>
      <c r="W12" s="1"/>
      <c r="X12" s="1"/>
      <c r="Y12" s="1"/>
      <c r="Z12" s="1"/>
      <c r="AA12" s="1"/>
    </row>
    <row r="13" spans="1:27" ht="18.899999999999999" customHeight="1" x14ac:dyDescent="0.25">
      <c r="A13" s="114" t="s">
        <v>209</v>
      </c>
      <c r="B13" s="10">
        <v>3286</v>
      </c>
      <c r="C13" s="10">
        <v>3382</v>
      </c>
      <c r="D13" s="143">
        <v>3221</v>
      </c>
      <c r="E13" s="24">
        <v>54</v>
      </c>
      <c r="F13" s="10">
        <v>41</v>
      </c>
      <c r="G13" s="143">
        <v>49</v>
      </c>
      <c r="H13" s="24">
        <v>276</v>
      </c>
      <c r="I13" s="10">
        <v>280</v>
      </c>
      <c r="J13" s="143">
        <v>269</v>
      </c>
      <c r="K13" s="24">
        <v>4134</v>
      </c>
      <c r="L13" s="10">
        <v>4073</v>
      </c>
      <c r="M13" s="144">
        <v>3879</v>
      </c>
      <c r="N13" s="1"/>
      <c r="O13" s="1"/>
      <c r="P13" s="1"/>
      <c r="Q13" s="1"/>
      <c r="R13" s="1"/>
      <c r="S13" s="1"/>
      <c r="T13" s="1"/>
      <c r="U13" s="1"/>
      <c r="V13" s="1"/>
      <c r="W13" s="1"/>
      <c r="X13" s="1"/>
      <c r="Y13" s="1"/>
      <c r="Z13" s="1"/>
      <c r="AA13" s="1"/>
    </row>
    <row r="14" spans="1:27" ht="18.899999999999999" customHeight="1" x14ac:dyDescent="0.25">
      <c r="A14" s="114" t="s">
        <v>210</v>
      </c>
      <c r="B14" s="10">
        <v>3098</v>
      </c>
      <c r="C14" s="10">
        <v>3076</v>
      </c>
      <c r="D14" s="143">
        <v>3198</v>
      </c>
      <c r="E14" s="24">
        <v>47</v>
      </c>
      <c r="F14" s="10">
        <v>51</v>
      </c>
      <c r="G14" s="143">
        <v>44</v>
      </c>
      <c r="H14" s="24">
        <v>228</v>
      </c>
      <c r="I14" s="10">
        <v>203</v>
      </c>
      <c r="J14" s="143">
        <v>233</v>
      </c>
      <c r="K14" s="24">
        <v>3748</v>
      </c>
      <c r="L14" s="10">
        <v>3645</v>
      </c>
      <c r="M14" s="144">
        <v>3783</v>
      </c>
      <c r="N14" s="1"/>
      <c r="O14" s="1"/>
      <c r="P14" s="1"/>
      <c r="Q14" s="1"/>
      <c r="R14" s="1"/>
      <c r="S14" s="1"/>
      <c r="T14" s="1"/>
      <c r="U14" s="1"/>
      <c r="V14" s="1"/>
      <c r="W14" s="1"/>
      <c r="X14" s="1"/>
      <c r="Y14" s="1"/>
      <c r="Z14" s="1"/>
      <c r="AA14" s="1"/>
    </row>
    <row r="15" spans="1:27" ht="18.899999999999999" customHeight="1" x14ac:dyDescent="0.25">
      <c r="A15" s="114" t="s">
        <v>226</v>
      </c>
      <c r="B15" s="10">
        <v>3329</v>
      </c>
      <c r="C15" s="10">
        <v>3015</v>
      </c>
      <c r="D15" s="143">
        <v>3218</v>
      </c>
      <c r="E15" s="24">
        <v>37</v>
      </c>
      <c r="F15" s="10">
        <v>38</v>
      </c>
      <c r="G15" s="143">
        <v>32</v>
      </c>
      <c r="H15" s="24">
        <v>190</v>
      </c>
      <c r="I15" s="10">
        <v>191</v>
      </c>
      <c r="J15" s="143">
        <v>199</v>
      </c>
      <c r="K15" s="24">
        <v>3970</v>
      </c>
      <c r="L15" s="10">
        <v>3499</v>
      </c>
      <c r="M15" s="144">
        <v>3843</v>
      </c>
      <c r="N15" s="1"/>
      <c r="O15" s="1"/>
      <c r="P15" s="1"/>
      <c r="Q15" s="1"/>
      <c r="R15" s="1"/>
      <c r="S15" s="1"/>
      <c r="T15" s="1"/>
      <c r="U15" s="1"/>
      <c r="V15" s="1"/>
      <c r="W15" s="1"/>
      <c r="X15" s="1"/>
      <c r="Y15" s="1"/>
      <c r="Z15" s="1"/>
      <c r="AA15" s="1"/>
    </row>
    <row r="16" spans="1:27" ht="18.899999999999999" customHeight="1" x14ac:dyDescent="0.25">
      <c r="A16" s="114" t="s">
        <v>227</v>
      </c>
      <c r="B16" s="10">
        <v>3071</v>
      </c>
      <c r="C16" s="10">
        <v>2824</v>
      </c>
      <c r="D16" s="143">
        <v>2964</v>
      </c>
      <c r="E16" s="24">
        <v>40</v>
      </c>
      <c r="F16" s="10">
        <v>21</v>
      </c>
      <c r="G16" s="143">
        <v>31</v>
      </c>
      <c r="H16" s="24">
        <v>174</v>
      </c>
      <c r="I16" s="10">
        <v>170</v>
      </c>
      <c r="J16" s="143">
        <v>206</v>
      </c>
      <c r="K16" s="24">
        <v>3675</v>
      </c>
      <c r="L16" s="10">
        <v>3318</v>
      </c>
      <c r="M16" s="144">
        <v>3520</v>
      </c>
      <c r="N16" s="1"/>
      <c r="O16" s="1"/>
      <c r="P16" s="1"/>
      <c r="Q16" s="1"/>
      <c r="R16" s="1"/>
      <c r="S16" s="1"/>
      <c r="T16" s="1"/>
      <c r="U16" s="1"/>
      <c r="V16" s="1"/>
      <c r="W16" s="1"/>
      <c r="X16" s="1"/>
      <c r="Y16" s="1"/>
      <c r="Z16" s="1"/>
      <c r="AA16" s="1"/>
    </row>
    <row r="17" spans="1:27" ht="18.899999999999999" customHeight="1" x14ac:dyDescent="0.25">
      <c r="A17" s="114" t="s">
        <v>228</v>
      </c>
      <c r="B17" s="10">
        <v>2998</v>
      </c>
      <c r="C17" s="10">
        <v>2742</v>
      </c>
      <c r="D17" s="143">
        <v>3160</v>
      </c>
      <c r="E17" s="24">
        <v>37</v>
      </c>
      <c r="F17" s="10">
        <v>36</v>
      </c>
      <c r="G17" s="143">
        <v>40</v>
      </c>
      <c r="H17" s="24">
        <v>173</v>
      </c>
      <c r="I17" s="10">
        <v>191</v>
      </c>
      <c r="J17" s="143">
        <v>214</v>
      </c>
      <c r="K17" s="24">
        <v>3592</v>
      </c>
      <c r="L17" s="10">
        <v>3232</v>
      </c>
      <c r="M17" s="144">
        <v>3697</v>
      </c>
      <c r="N17" s="1"/>
      <c r="O17" s="1"/>
      <c r="P17" s="1"/>
      <c r="Q17" s="1"/>
      <c r="R17" s="1"/>
      <c r="S17" s="1"/>
      <c r="T17" s="1"/>
      <c r="U17" s="1"/>
      <c r="V17" s="1"/>
      <c r="W17" s="1"/>
      <c r="X17" s="1"/>
      <c r="Y17" s="1"/>
      <c r="Z17" s="1"/>
      <c r="AA17" s="1"/>
    </row>
    <row r="18" spans="1:27" ht="18.899999999999999" customHeight="1" thickBot="1" x14ac:dyDescent="0.3">
      <c r="A18" s="145" t="s">
        <v>33</v>
      </c>
      <c r="B18" s="146">
        <f>SUM(B6:B17)</f>
        <v>35704</v>
      </c>
      <c r="C18" s="229">
        <f t="shared" ref="C18:M18" si="0">SUM(C6:C17)</f>
        <v>34974</v>
      </c>
      <c r="D18" s="230">
        <f t="shared" si="0"/>
        <v>36338</v>
      </c>
      <c r="E18" s="146">
        <f t="shared" si="0"/>
        <v>474</v>
      </c>
      <c r="F18" s="229">
        <f t="shared" si="0"/>
        <v>467</v>
      </c>
      <c r="G18" s="230">
        <f t="shared" si="0"/>
        <v>463</v>
      </c>
      <c r="H18" s="146">
        <f t="shared" si="0"/>
        <v>2301</v>
      </c>
      <c r="I18" s="229">
        <f t="shared" si="0"/>
        <v>2437</v>
      </c>
      <c r="J18" s="230">
        <f t="shared" si="0"/>
        <v>2576</v>
      </c>
      <c r="K18" s="146">
        <f t="shared" si="0"/>
        <v>43202</v>
      </c>
      <c r="L18" s="229">
        <f t="shared" si="0"/>
        <v>41058</v>
      </c>
      <c r="M18" s="229">
        <f t="shared" si="0"/>
        <v>42683</v>
      </c>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3">
      <c r="A20" s="14" t="s">
        <v>153</v>
      </c>
      <c r="B20" s="2"/>
      <c r="C20" s="2"/>
      <c r="D20" s="2"/>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thickBot="1" x14ac:dyDescent="0.3">
      <c r="A21" s="2"/>
      <c r="B21" s="2"/>
      <c r="C21" s="2"/>
      <c r="D21" s="2"/>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256" t="s">
        <v>40</v>
      </c>
      <c r="B22" s="252" t="s">
        <v>6</v>
      </c>
      <c r="C22" s="252"/>
      <c r="D22" s="253"/>
      <c r="E22" s="252" t="s">
        <v>29</v>
      </c>
      <c r="F22" s="252"/>
      <c r="G22" s="252"/>
      <c r="H22" s="251" t="s">
        <v>18</v>
      </c>
      <c r="I22" s="252"/>
      <c r="J22" s="253"/>
      <c r="K22" s="252" t="s">
        <v>19</v>
      </c>
      <c r="L22" s="252"/>
      <c r="M22" s="252"/>
      <c r="N22" s="1"/>
      <c r="O22" s="1"/>
      <c r="P22" s="1"/>
      <c r="Q22" s="1"/>
      <c r="R22" s="1"/>
      <c r="S22" s="1"/>
      <c r="T22" s="1"/>
      <c r="U22" s="1"/>
      <c r="V22" s="1"/>
      <c r="W22" s="1"/>
      <c r="X22" s="1"/>
      <c r="Y22" s="1"/>
      <c r="Z22" s="1"/>
      <c r="AA22" s="1"/>
    </row>
    <row r="23" spans="1:27" ht="24.75" customHeight="1" x14ac:dyDescent="0.25">
      <c r="A23" s="256"/>
      <c r="B23" s="257" t="s">
        <v>144</v>
      </c>
      <c r="C23" s="257"/>
      <c r="D23" s="257"/>
      <c r="E23" s="257"/>
      <c r="F23" s="257"/>
      <c r="G23" s="257"/>
      <c r="H23" s="257"/>
      <c r="I23" s="257"/>
      <c r="J23" s="257"/>
      <c r="K23" s="257"/>
      <c r="L23" s="257"/>
      <c r="M23" s="257"/>
      <c r="N23" s="1"/>
      <c r="O23" s="1"/>
      <c r="P23" s="1"/>
      <c r="Q23" s="1"/>
      <c r="R23" s="1"/>
      <c r="S23" s="1"/>
      <c r="T23" s="1"/>
      <c r="U23" s="1"/>
      <c r="V23" s="1"/>
      <c r="W23" s="1"/>
      <c r="X23" s="1"/>
      <c r="Y23" s="1"/>
      <c r="Z23" s="1"/>
      <c r="AA23" s="1"/>
    </row>
    <row r="24" spans="1:27" ht="18.899999999999999" customHeight="1" x14ac:dyDescent="0.25">
      <c r="A24" s="5"/>
      <c r="B24" s="75" t="s">
        <v>183</v>
      </c>
      <c r="C24" s="75" t="s">
        <v>184</v>
      </c>
      <c r="D24" s="76"/>
      <c r="E24" s="75" t="s">
        <v>183</v>
      </c>
      <c r="F24" s="75" t="s">
        <v>184</v>
      </c>
      <c r="G24" s="76"/>
      <c r="H24" s="75" t="s">
        <v>183</v>
      </c>
      <c r="I24" s="75" t="s">
        <v>184</v>
      </c>
      <c r="J24" s="76"/>
      <c r="K24" s="75" t="s">
        <v>183</v>
      </c>
      <c r="L24" s="75" t="s">
        <v>184</v>
      </c>
      <c r="M24" s="147"/>
      <c r="N24" s="1"/>
      <c r="O24" s="1"/>
      <c r="P24" s="1"/>
      <c r="Q24" s="1"/>
      <c r="R24" s="1"/>
      <c r="S24" s="1"/>
      <c r="T24" s="1"/>
      <c r="U24" s="1"/>
      <c r="V24" s="1"/>
      <c r="W24" s="1"/>
      <c r="X24" s="1"/>
      <c r="Y24" s="1"/>
      <c r="Z24" s="1"/>
      <c r="AA24" s="1"/>
    </row>
    <row r="25" spans="1:27" ht="18.899999999999999" customHeight="1" thickBot="1" x14ac:dyDescent="0.3">
      <c r="A25" s="51" t="s">
        <v>48</v>
      </c>
      <c r="B25" s="78">
        <f t="shared" ref="B25:B33" si="1">(D6/B6)-1</f>
        <v>-5.6497175141242972E-2</v>
      </c>
      <c r="C25" s="79">
        <f t="shared" ref="C25:C32" si="2">(D6/C6)-1</f>
        <v>1.4992503748125774E-3</v>
      </c>
      <c r="D25" s="82"/>
      <c r="E25" s="83">
        <f t="shared" ref="E25:E33" si="3">(G6/E6)-1</f>
        <v>-0.24444444444444446</v>
      </c>
      <c r="F25" s="81">
        <f t="shared" ref="F25:F33" si="4">(G6/F6)-1</f>
        <v>-0.19047619047619047</v>
      </c>
      <c r="G25" s="84"/>
      <c r="H25" s="81">
        <f t="shared" ref="H25:H33" si="5">(J6/H6)-1</f>
        <v>0.16233766233766245</v>
      </c>
      <c r="I25" s="81">
        <f t="shared" ref="I25:I33" si="6">(J6/I6)-1</f>
        <v>4.6783625730994149E-2</v>
      </c>
      <c r="J25" s="84"/>
      <c r="K25" s="81">
        <f t="shared" ref="K25:K33" si="7">(M6/K6)-1</f>
        <v>-8.4536082474226837E-2</v>
      </c>
      <c r="L25" s="81">
        <f t="shared" ref="L25:L33" si="8">(M6/L6)-1</f>
        <v>-6.0761112887751656E-3</v>
      </c>
      <c r="M25" s="1"/>
      <c r="N25" s="1"/>
      <c r="O25" s="1"/>
      <c r="P25" s="1"/>
      <c r="Q25" s="1"/>
      <c r="R25" s="1"/>
      <c r="S25" s="1"/>
      <c r="T25" s="1"/>
      <c r="U25" s="1"/>
      <c r="V25" s="1"/>
      <c r="W25" s="1"/>
      <c r="X25" s="1"/>
      <c r="Y25" s="1"/>
      <c r="Z25" s="1"/>
      <c r="AA25" s="1"/>
    </row>
    <row r="26" spans="1:27" ht="18.899999999999999" customHeight="1" thickTop="1" thickBot="1" x14ac:dyDescent="0.3">
      <c r="A26" s="51" t="s">
        <v>140</v>
      </c>
      <c r="B26" s="199">
        <f t="shared" si="1"/>
        <v>0.10941475826972002</v>
      </c>
      <c r="C26" s="235">
        <f t="shared" si="2"/>
        <v>0.13050993949870349</v>
      </c>
      <c r="D26" s="82"/>
      <c r="E26" s="83">
        <f t="shared" si="3"/>
        <v>-5.2631578947368474E-2</v>
      </c>
      <c r="F26" s="81">
        <f t="shared" si="4"/>
        <v>0.28571428571428581</v>
      </c>
      <c r="G26" s="84"/>
      <c r="H26" s="81">
        <f t="shared" si="5"/>
        <v>0.21985815602836878</v>
      </c>
      <c r="I26" s="81">
        <f t="shared" si="6"/>
        <v>8.8607594936708889E-2</v>
      </c>
      <c r="J26" s="84"/>
      <c r="K26" s="81">
        <f t="shared" si="7"/>
        <v>9.5475596722479406E-2</v>
      </c>
      <c r="L26" s="81">
        <f t="shared" si="8"/>
        <v>0.14910313901345296</v>
      </c>
      <c r="M26" s="1"/>
      <c r="N26" s="1"/>
      <c r="O26" s="1"/>
      <c r="P26" s="1"/>
      <c r="Q26" s="1"/>
      <c r="R26" s="1"/>
      <c r="S26" s="1"/>
      <c r="T26" s="1"/>
      <c r="U26" s="1"/>
      <c r="V26" s="1"/>
      <c r="W26" s="1"/>
      <c r="X26" s="1"/>
      <c r="Y26" s="1"/>
      <c r="Z26" s="1"/>
      <c r="AA26" s="1"/>
    </row>
    <row r="27" spans="1:27" ht="18.899999999999999" customHeight="1" thickTop="1" thickBot="1" x14ac:dyDescent="0.3">
      <c r="A27" s="57" t="s">
        <v>134</v>
      </c>
      <c r="B27" s="199">
        <f t="shared" si="1"/>
        <v>-7.3452256033578189E-2</v>
      </c>
      <c r="C27" s="235">
        <f t="shared" si="2"/>
        <v>-1.3407821229050265E-2</v>
      </c>
      <c r="D27" s="81"/>
      <c r="E27" s="83">
        <f t="shared" si="3"/>
        <v>-2.9411764705882359E-2</v>
      </c>
      <c r="F27" s="81">
        <f t="shared" si="4"/>
        <v>6.4516129032258007E-2</v>
      </c>
      <c r="G27" s="81"/>
      <c r="H27" s="81">
        <f t="shared" si="5"/>
        <v>-0.14432989690721654</v>
      </c>
      <c r="I27" s="81">
        <f t="shared" si="6"/>
        <v>-5.9880239520958556E-3</v>
      </c>
      <c r="J27" s="81"/>
      <c r="K27" s="81">
        <f t="shared" si="7"/>
        <v>-0.10188679245283017</v>
      </c>
      <c r="L27" s="81">
        <f t="shared" si="8"/>
        <v>-6.4226075786769643E-3</v>
      </c>
      <c r="M27" s="1"/>
      <c r="N27" s="1"/>
      <c r="O27" s="1"/>
      <c r="P27" s="1"/>
      <c r="Q27" s="1"/>
      <c r="R27" s="1"/>
      <c r="S27" s="1"/>
      <c r="T27" s="1"/>
      <c r="U27" s="1"/>
      <c r="V27" s="1"/>
      <c r="W27" s="1"/>
      <c r="X27" s="1"/>
      <c r="Y27" s="1"/>
      <c r="Z27" s="1"/>
      <c r="AA27" s="1"/>
    </row>
    <row r="28" spans="1:27" ht="18.899999999999999" customHeight="1" thickTop="1" thickBot="1" x14ac:dyDescent="0.3">
      <c r="A28" s="57" t="s">
        <v>196</v>
      </c>
      <c r="B28" s="199">
        <f t="shared" si="1"/>
        <v>9.4332587621178243E-2</v>
      </c>
      <c r="C28" s="235">
        <f t="shared" si="2"/>
        <v>3.0547752808988804E-2</v>
      </c>
      <c r="D28" s="81"/>
      <c r="E28" s="83">
        <f t="shared" si="3"/>
        <v>0</v>
      </c>
      <c r="F28" s="81">
        <f t="shared" si="4"/>
        <v>-0.39622641509433965</v>
      </c>
      <c r="G28" s="83"/>
      <c r="H28" s="81">
        <f t="shared" si="5"/>
        <v>0.41830065359477131</v>
      </c>
      <c r="I28" s="81">
        <f t="shared" si="6"/>
        <v>-1.8099547511312264E-2</v>
      </c>
      <c r="J28" s="83"/>
      <c r="K28" s="81">
        <f t="shared" si="7"/>
        <v>1.9376324553436186E-2</v>
      </c>
      <c r="L28" s="81">
        <f t="shared" si="8"/>
        <v>3.8759689922480689E-3</v>
      </c>
      <c r="M28" s="1"/>
      <c r="N28" s="1"/>
      <c r="O28" s="1"/>
      <c r="P28" s="1"/>
      <c r="Q28" s="1"/>
      <c r="R28" s="1"/>
      <c r="S28" s="1"/>
      <c r="T28" s="1"/>
      <c r="U28" s="1"/>
      <c r="V28" s="1"/>
      <c r="W28" s="1"/>
      <c r="X28" s="1"/>
      <c r="Y28" s="1"/>
      <c r="Z28" s="1"/>
      <c r="AA28" s="1"/>
    </row>
    <row r="29" spans="1:27" ht="18.899999999999999" customHeight="1" thickTop="1" thickBot="1" x14ac:dyDescent="0.3">
      <c r="A29" s="57" t="s">
        <v>201</v>
      </c>
      <c r="B29" s="199">
        <f t="shared" si="1"/>
        <v>3.1320632870519782E-2</v>
      </c>
      <c r="C29" s="235">
        <f t="shared" si="2"/>
        <v>5.9018567639257391E-2</v>
      </c>
      <c r="D29" s="81"/>
      <c r="E29" s="83">
        <f t="shared" si="3"/>
        <v>-2.2222222222222254E-2</v>
      </c>
      <c r="F29" s="81">
        <f t="shared" si="4"/>
        <v>0.29411764705882359</v>
      </c>
      <c r="G29" s="81"/>
      <c r="H29" s="81">
        <f t="shared" si="5"/>
        <v>0.10891089108910901</v>
      </c>
      <c r="I29" s="81">
        <f t="shared" si="6"/>
        <v>0.23756906077348061</v>
      </c>
      <c r="J29" s="81"/>
      <c r="K29" s="81">
        <f t="shared" si="7"/>
        <v>3.7837837837837451E-3</v>
      </c>
      <c r="L29" s="81">
        <f t="shared" si="8"/>
        <v>6.9700460829493105E-2</v>
      </c>
      <c r="M29" s="1"/>
      <c r="N29" s="1"/>
      <c r="O29" s="1"/>
      <c r="P29" s="1"/>
      <c r="Q29" s="1"/>
      <c r="R29" s="1"/>
      <c r="S29" s="1"/>
      <c r="T29" s="1"/>
      <c r="U29" s="1"/>
      <c r="V29" s="1"/>
      <c r="W29" s="1"/>
      <c r="X29" s="1"/>
      <c r="Y29" s="1"/>
      <c r="Z29" s="1"/>
      <c r="AA29" s="1"/>
    </row>
    <row r="30" spans="1:27" ht="18.899999999999999" customHeight="1" thickTop="1" thickBot="1" x14ac:dyDescent="0.3">
      <c r="A30" s="114" t="s">
        <v>206</v>
      </c>
      <c r="B30" s="199">
        <f t="shared" si="1"/>
        <v>9.2957746478873338E-2</v>
      </c>
      <c r="C30" s="235">
        <f t="shared" si="2"/>
        <v>1.7038007863696025E-2</v>
      </c>
      <c r="D30" s="114"/>
      <c r="E30" s="83">
        <f t="shared" si="3"/>
        <v>0.125</v>
      </c>
      <c r="F30" s="81">
        <f t="shared" si="4"/>
        <v>-0.19999999999999996</v>
      </c>
      <c r="G30" s="114"/>
      <c r="H30" s="81">
        <f t="shared" si="5"/>
        <v>0.12745098039215685</v>
      </c>
      <c r="I30" s="81">
        <f t="shared" si="6"/>
        <v>0</v>
      </c>
      <c r="J30" s="114"/>
      <c r="K30" s="81">
        <f t="shared" si="7"/>
        <v>5.7043073341094264E-2</v>
      </c>
      <c r="L30" s="81">
        <f t="shared" si="8"/>
        <v>2.8312570781426905E-2</v>
      </c>
      <c r="M30" s="1"/>
      <c r="N30" s="1"/>
      <c r="O30" s="1"/>
      <c r="P30" s="1"/>
      <c r="Q30" s="1"/>
      <c r="R30" s="1"/>
      <c r="S30" s="1"/>
      <c r="T30" s="1"/>
      <c r="U30" s="1"/>
      <c r="V30" s="1"/>
      <c r="W30" s="1"/>
      <c r="X30" s="1"/>
      <c r="Y30" s="1"/>
      <c r="Z30" s="1"/>
      <c r="AA30" s="1"/>
    </row>
    <row r="31" spans="1:27" ht="18.899999999999999" customHeight="1" thickTop="1" thickBot="1" x14ac:dyDescent="0.3">
      <c r="A31" s="114" t="s">
        <v>207</v>
      </c>
      <c r="B31" s="199">
        <f t="shared" si="1"/>
        <v>4.7019053472649119E-2</v>
      </c>
      <c r="C31" s="235">
        <f t="shared" si="2"/>
        <v>1.6408114558472464E-2</v>
      </c>
      <c r="D31" s="114"/>
      <c r="E31" s="83">
        <f t="shared" si="3"/>
        <v>0.57575757575757569</v>
      </c>
      <c r="F31" s="81">
        <f t="shared" si="4"/>
        <v>0.1063829787234043</v>
      </c>
      <c r="G31" s="114"/>
      <c r="H31" s="81">
        <f t="shared" si="5"/>
        <v>0.25943396226415105</v>
      </c>
      <c r="I31" s="81">
        <f t="shared" si="6"/>
        <v>-2.5547445255474477E-2</v>
      </c>
      <c r="J31" s="114"/>
      <c r="K31" s="81">
        <f t="shared" si="7"/>
        <v>-6.5048786589942953E-3</v>
      </c>
      <c r="L31" s="81">
        <f t="shared" si="8"/>
        <v>-1.1205179282868571E-2</v>
      </c>
      <c r="M31" s="1"/>
      <c r="N31" s="1"/>
      <c r="O31" s="1"/>
      <c r="P31" s="1"/>
      <c r="Q31" s="1"/>
      <c r="R31" s="1"/>
      <c r="S31" s="1"/>
      <c r="T31" s="1"/>
      <c r="U31" s="1"/>
      <c r="V31" s="1"/>
      <c r="W31" s="1"/>
      <c r="X31" s="1"/>
      <c r="Y31" s="1"/>
      <c r="Z31" s="1"/>
      <c r="AA31" s="1"/>
    </row>
    <row r="32" spans="1:27" ht="18.899999999999999" customHeight="1" thickTop="1" thickBot="1" x14ac:dyDescent="0.3">
      <c r="A32" s="114" t="s">
        <v>209</v>
      </c>
      <c r="B32" s="199">
        <f t="shared" si="1"/>
        <v>-1.978088861838101E-2</v>
      </c>
      <c r="C32" s="235">
        <f t="shared" si="2"/>
        <v>-4.7604967474866977E-2</v>
      </c>
      <c r="D32" s="114"/>
      <c r="E32" s="83">
        <f t="shared" si="3"/>
        <v>-9.259259259259256E-2</v>
      </c>
      <c r="F32" s="81">
        <f t="shared" si="4"/>
        <v>0.19512195121951215</v>
      </c>
      <c r="G32" s="114"/>
      <c r="H32" s="81">
        <f t="shared" si="5"/>
        <v>-2.5362318840579712E-2</v>
      </c>
      <c r="I32" s="81">
        <f t="shared" si="6"/>
        <v>-3.9285714285714257E-2</v>
      </c>
      <c r="J32" s="114"/>
      <c r="K32" s="81">
        <f t="shared" si="7"/>
        <v>-6.1683599419448454E-2</v>
      </c>
      <c r="L32" s="81">
        <f t="shared" si="8"/>
        <v>-4.7630739013012513E-2</v>
      </c>
      <c r="M32" s="1"/>
      <c r="N32" s="1"/>
      <c r="O32" s="1"/>
      <c r="P32" s="1"/>
      <c r="Q32" s="1"/>
      <c r="R32" s="1"/>
      <c r="S32" s="1"/>
      <c r="T32" s="1"/>
      <c r="U32" s="1"/>
      <c r="V32" s="1"/>
      <c r="W32" s="1"/>
      <c r="X32" s="1"/>
      <c r="Y32" s="1"/>
      <c r="Z32" s="1"/>
      <c r="AA32" s="1"/>
    </row>
    <row r="33" spans="1:27" ht="18.899999999999999" customHeight="1" thickTop="1" thickBot="1" x14ac:dyDescent="0.3">
      <c r="A33" s="114" t="s">
        <v>210</v>
      </c>
      <c r="B33" s="199">
        <f t="shared" si="1"/>
        <v>3.2278889606197625E-2</v>
      </c>
      <c r="C33" s="199">
        <f>(E14/C14)-1</f>
        <v>-0.98472041612483741</v>
      </c>
      <c r="D33" s="114"/>
      <c r="E33" s="83">
        <f t="shared" si="3"/>
        <v>-6.3829787234042534E-2</v>
      </c>
      <c r="F33" s="81">
        <f t="shared" si="4"/>
        <v>-0.13725490196078427</v>
      </c>
      <c r="G33" s="114"/>
      <c r="H33" s="81">
        <f t="shared" si="5"/>
        <v>2.1929824561403466E-2</v>
      </c>
      <c r="I33" s="81">
        <f t="shared" si="6"/>
        <v>0.14778325123152714</v>
      </c>
      <c r="J33" s="114"/>
      <c r="K33" s="81">
        <f t="shared" si="7"/>
        <v>9.3383137673426209E-3</v>
      </c>
      <c r="L33" s="81">
        <f t="shared" si="8"/>
        <v>3.7860082304526754E-2</v>
      </c>
      <c r="M33" s="1"/>
      <c r="N33" s="1"/>
      <c r="O33" s="1"/>
      <c r="P33" s="1"/>
      <c r="Q33" s="1"/>
      <c r="R33" s="1"/>
      <c r="S33" s="1"/>
      <c r="T33" s="1"/>
      <c r="U33" s="1"/>
      <c r="V33" s="1"/>
      <c r="W33" s="1"/>
      <c r="X33" s="1"/>
      <c r="Y33" s="1"/>
      <c r="Z33" s="1"/>
      <c r="AA33" s="1"/>
    </row>
    <row r="34" spans="1:27" ht="18.899999999999999" customHeight="1" thickTop="1" thickBot="1" x14ac:dyDescent="0.3">
      <c r="A34" s="114" t="s">
        <v>226</v>
      </c>
      <c r="B34" s="199">
        <f t="shared" ref="B34:C36" si="9">(D15/B15)-1</f>
        <v>-3.3343346350255376E-2</v>
      </c>
      <c r="C34" s="199">
        <f t="shared" si="9"/>
        <v>-0.98772802653399672</v>
      </c>
      <c r="D34" s="114"/>
      <c r="E34" s="83">
        <f t="shared" ref="E34:E36" si="10">(G15/E15)-1</f>
        <v>-0.13513513513513509</v>
      </c>
      <c r="F34" s="81">
        <f t="shared" ref="F34:F36" si="11">(G15/F15)-1</f>
        <v>-0.15789473684210531</v>
      </c>
      <c r="G34" s="114"/>
      <c r="H34" s="81">
        <f t="shared" ref="H34:H36" si="12">(J15/H15)-1</f>
        <v>4.7368421052631504E-2</v>
      </c>
      <c r="I34" s="81">
        <f t="shared" ref="I34:I36" si="13">(J15/I15)-1</f>
        <v>4.1884816753926746E-2</v>
      </c>
      <c r="J34" s="114"/>
      <c r="K34" s="81">
        <f t="shared" ref="K34:K36" si="14">(M15/K15)-1</f>
        <v>-3.1989924433249328E-2</v>
      </c>
      <c r="L34" s="81">
        <f t="shared" ref="L34:L36" si="15">(M15/L15)-1</f>
        <v>9.8313803943983924E-2</v>
      </c>
      <c r="M34" s="1"/>
      <c r="N34" s="1"/>
      <c r="O34" s="1"/>
      <c r="P34" s="1"/>
      <c r="Q34" s="1"/>
      <c r="R34" s="1"/>
      <c r="S34" s="1"/>
      <c r="T34" s="1"/>
      <c r="U34" s="1"/>
      <c r="V34" s="1"/>
      <c r="W34" s="1"/>
      <c r="X34" s="1"/>
      <c r="Y34" s="1"/>
      <c r="Z34" s="1"/>
      <c r="AA34" s="1"/>
    </row>
    <row r="35" spans="1:27" ht="18.899999999999999" customHeight="1" thickTop="1" thickBot="1" x14ac:dyDescent="0.3">
      <c r="A35" s="114" t="s">
        <v>227</v>
      </c>
      <c r="B35" s="199">
        <f t="shared" si="9"/>
        <v>-3.4842070986649265E-2</v>
      </c>
      <c r="C35" s="199">
        <f t="shared" si="9"/>
        <v>-0.98583569405099147</v>
      </c>
      <c r="D35" s="114"/>
      <c r="E35" s="83">
        <f t="shared" si="10"/>
        <v>-0.22499999999999998</v>
      </c>
      <c r="F35" s="81">
        <f t="shared" si="11"/>
        <v>0.47619047619047628</v>
      </c>
      <c r="G35" s="114"/>
      <c r="H35" s="81">
        <f t="shared" si="12"/>
        <v>0.18390804597701149</v>
      </c>
      <c r="I35" s="81">
        <f t="shared" si="13"/>
        <v>0.21176470588235285</v>
      </c>
      <c r="J35" s="114"/>
      <c r="K35" s="81">
        <f t="shared" si="14"/>
        <v>-4.2176870748299344E-2</v>
      </c>
      <c r="L35" s="81">
        <f t="shared" si="15"/>
        <v>6.088004822182036E-2</v>
      </c>
      <c r="M35" s="1"/>
      <c r="N35" s="1"/>
      <c r="O35" s="1"/>
      <c r="P35" s="1"/>
      <c r="Q35" s="1"/>
      <c r="R35" s="1"/>
      <c r="S35" s="1"/>
      <c r="T35" s="1"/>
      <c r="U35" s="1"/>
      <c r="V35" s="1"/>
      <c r="W35" s="1"/>
      <c r="X35" s="1"/>
      <c r="Y35" s="1"/>
      <c r="Z35" s="1"/>
      <c r="AA35" s="1"/>
    </row>
    <row r="36" spans="1:27" ht="18.899999999999999" customHeight="1" thickTop="1" thickBot="1" x14ac:dyDescent="0.3">
      <c r="A36" s="114" t="s">
        <v>228</v>
      </c>
      <c r="B36" s="199">
        <f t="shared" si="9"/>
        <v>5.4036024016010709E-2</v>
      </c>
      <c r="C36" s="199">
        <f t="shared" si="9"/>
        <v>-0.98650619985412114</v>
      </c>
      <c r="D36" s="114"/>
      <c r="E36" s="83">
        <f t="shared" si="10"/>
        <v>8.1081081081081141E-2</v>
      </c>
      <c r="F36" s="81">
        <f t="shared" si="11"/>
        <v>0.11111111111111116</v>
      </c>
      <c r="G36" s="114"/>
      <c r="H36" s="81">
        <f t="shared" si="12"/>
        <v>0.23699421965317913</v>
      </c>
      <c r="I36" s="81">
        <f t="shared" si="13"/>
        <v>0.12041884816753923</v>
      </c>
      <c r="J36" s="114"/>
      <c r="K36" s="81">
        <f t="shared" si="14"/>
        <v>2.9231625835189234E-2</v>
      </c>
      <c r="L36" s="81">
        <f t="shared" si="15"/>
        <v>0.14387376237623761</v>
      </c>
      <c r="M36" s="1"/>
      <c r="N36" s="1"/>
      <c r="O36" s="1"/>
      <c r="P36" s="1"/>
      <c r="Q36" s="1"/>
      <c r="R36" s="1"/>
      <c r="S36" s="1"/>
      <c r="T36" s="1"/>
      <c r="U36" s="1"/>
      <c r="V36" s="1"/>
      <c r="W36" s="1"/>
      <c r="X36" s="1"/>
      <c r="Y36" s="1"/>
      <c r="Z36" s="1"/>
      <c r="AA36" s="1"/>
    </row>
    <row r="37" spans="1:27" ht="18.899999999999999" customHeight="1" thickTop="1" thickBot="1" x14ac:dyDescent="0.3">
      <c r="A37" s="11" t="s">
        <v>33</v>
      </c>
      <c r="B37" s="209">
        <f t="shared" ref="B37" si="16">(D18/B18)-1</f>
        <v>1.7757114048846168E-2</v>
      </c>
      <c r="C37" s="88">
        <f t="shared" ref="C37" si="17">(D18/C18)-1</f>
        <v>3.9000400297363846E-2</v>
      </c>
      <c r="D37" s="136"/>
      <c r="E37" s="90">
        <f t="shared" ref="E37" si="18">(G18/E18)-1</f>
        <v>-2.320675105485237E-2</v>
      </c>
      <c r="F37" s="88">
        <f t="shared" ref="F37" si="19">(G18/F18)-1</f>
        <v>-8.565310492505307E-3</v>
      </c>
      <c r="G37" s="148"/>
      <c r="H37" s="88">
        <f t="shared" ref="H37" si="20">(J18/H18)-1</f>
        <v>0.11951325510647548</v>
      </c>
      <c r="I37" s="88">
        <f t="shared" ref="I37" si="21">(J18/I18)-1</f>
        <v>5.7037340993024266E-2</v>
      </c>
      <c r="J37" s="109"/>
      <c r="K37" s="88">
        <f t="shared" ref="K37" si="22">(M18/K18)-1</f>
        <v>-1.2013332716077962E-2</v>
      </c>
      <c r="L37" s="88">
        <f t="shared" ref="L37" si="23">(M18/L18)-1</f>
        <v>3.9578157728092034E-2</v>
      </c>
      <c r="M37" s="91"/>
      <c r="N37" s="1"/>
      <c r="O37" s="1"/>
      <c r="P37" s="1"/>
      <c r="Q37" s="1"/>
      <c r="R37" s="1"/>
      <c r="S37" s="1"/>
      <c r="T37" s="1"/>
      <c r="U37" s="1"/>
      <c r="V37" s="1"/>
      <c r="W37" s="1"/>
      <c r="X37" s="1"/>
      <c r="Y37" s="1"/>
      <c r="Z37" s="1"/>
      <c r="AA37" s="1"/>
    </row>
    <row r="38" spans="1:27" ht="18.899999999999999"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8.899999999999999"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8.899999999999999"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8.899999999999999"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sheetData>
  <mergeCells count="11">
    <mergeCell ref="A4:A5"/>
    <mergeCell ref="B4:D4"/>
    <mergeCell ref="E4:G4"/>
    <mergeCell ref="H4:J4"/>
    <mergeCell ref="K4:M4"/>
    <mergeCell ref="A22:A23"/>
    <mergeCell ref="K22:M22"/>
    <mergeCell ref="B23:M23"/>
    <mergeCell ref="B22:D22"/>
    <mergeCell ref="E22:G22"/>
    <mergeCell ref="H22:J22"/>
  </mergeCells>
  <phoneticPr fontId="6" type="noConversion"/>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8:M1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2E75-9F07-444F-A6D9-29BBF5699942}">
  <sheetPr>
    <pageSetUpPr fitToPage="1"/>
  </sheetPr>
  <dimension ref="A1:AA48"/>
  <sheetViews>
    <sheetView showGridLines="0" zoomScaleNormal="100" workbookViewId="0">
      <selection activeCell="H2" sqref="H2"/>
    </sheetView>
  </sheetViews>
  <sheetFormatPr defaultColWidth="9.109375" defaultRowHeight="12" x14ac:dyDescent="0.25"/>
  <cols>
    <col min="1" max="1" width="18.6640625" style="3" customWidth="1"/>
    <col min="2" max="13" width="7.88671875" style="3" customWidth="1"/>
    <col min="14" max="14" width="1.44140625" style="3" customWidth="1"/>
    <col min="15" max="16384" width="9.109375" style="3"/>
  </cols>
  <sheetData>
    <row r="1" spans="1:27" ht="5.25" customHeight="1" x14ac:dyDescent="0.25"/>
    <row r="2" spans="1:27" ht="18.899999999999999" customHeight="1" x14ac:dyDescent="0.3">
      <c r="A2" s="14" t="s">
        <v>154</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9" t="str">
        <f>+'1'!A4</f>
        <v>Janeiro-dezembro</v>
      </c>
      <c r="B4" s="251" t="s">
        <v>6</v>
      </c>
      <c r="C4" s="252"/>
      <c r="D4" s="253"/>
      <c r="E4" s="251" t="s">
        <v>29</v>
      </c>
      <c r="F4" s="252"/>
      <c r="G4" s="253"/>
      <c r="H4" s="252" t="s">
        <v>18</v>
      </c>
      <c r="I4" s="252"/>
      <c r="J4" s="252"/>
      <c r="K4" s="251" t="s">
        <v>19</v>
      </c>
      <c r="L4" s="252"/>
      <c r="M4" s="252"/>
      <c r="N4" s="1"/>
      <c r="O4" s="1"/>
      <c r="P4" s="1"/>
      <c r="Q4" s="1"/>
      <c r="R4" s="1"/>
      <c r="S4" s="1"/>
      <c r="T4" s="1"/>
      <c r="U4" s="1"/>
      <c r="V4" s="1"/>
      <c r="W4" s="1"/>
      <c r="X4" s="1"/>
      <c r="Y4" s="1"/>
      <c r="Z4" s="1"/>
      <c r="AA4" s="1"/>
    </row>
    <row r="5" spans="1:27" ht="30" customHeight="1" x14ac:dyDescent="0.25">
      <c r="A5" s="250"/>
      <c r="B5" s="111">
        <v>2023</v>
      </c>
      <c r="C5" s="112">
        <v>2024</v>
      </c>
      <c r="D5" s="113" t="s">
        <v>182</v>
      </c>
      <c r="E5" s="111">
        <v>2023</v>
      </c>
      <c r="F5" s="112">
        <v>2024</v>
      </c>
      <c r="G5" s="113" t="s">
        <v>182</v>
      </c>
      <c r="H5" s="111">
        <v>2023</v>
      </c>
      <c r="I5" s="112">
        <v>2024</v>
      </c>
      <c r="J5" s="113" t="s">
        <v>182</v>
      </c>
      <c r="K5" s="111">
        <v>2023</v>
      </c>
      <c r="L5" s="112">
        <v>2024</v>
      </c>
      <c r="M5" s="113" t="s">
        <v>182</v>
      </c>
      <c r="N5" s="1"/>
      <c r="O5" s="1"/>
      <c r="P5" s="1"/>
      <c r="Q5" s="1"/>
      <c r="R5" s="1"/>
      <c r="S5" s="1"/>
      <c r="T5" s="1"/>
      <c r="U5" s="1"/>
      <c r="V5" s="1"/>
      <c r="W5" s="1"/>
      <c r="X5" s="1"/>
      <c r="Y5" s="1"/>
      <c r="Z5" s="1"/>
      <c r="AA5" s="1"/>
    </row>
    <row r="6" spans="1:27" ht="18.899999999999999" customHeight="1" x14ac:dyDescent="0.25">
      <c r="A6" s="51" t="s">
        <v>41</v>
      </c>
      <c r="B6" s="140">
        <v>5070</v>
      </c>
      <c r="C6" s="141">
        <v>5251</v>
      </c>
      <c r="D6" s="43">
        <f>(C6/B6)-1</f>
        <v>3.5700197238658804E-2</v>
      </c>
      <c r="E6" s="39">
        <v>57</v>
      </c>
      <c r="F6" s="42">
        <v>42</v>
      </c>
      <c r="G6" s="43">
        <f>(F6/E6)-1</f>
        <v>-0.26315789473684215</v>
      </c>
      <c r="H6" s="42">
        <v>317</v>
      </c>
      <c r="I6" s="42">
        <v>346</v>
      </c>
      <c r="J6" s="43">
        <f>(I6/H6)-1</f>
        <v>9.1482649842271391E-2</v>
      </c>
      <c r="K6" s="42">
        <v>5840</v>
      </c>
      <c r="L6" s="42">
        <v>6096</v>
      </c>
      <c r="M6" s="44">
        <f>(L6/K6)-1</f>
        <v>4.3835616438356206E-2</v>
      </c>
      <c r="N6" s="1"/>
      <c r="O6" s="1"/>
      <c r="P6" s="1"/>
      <c r="Q6" s="1"/>
      <c r="R6" s="1"/>
      <c r="S6" s="1"/>
      <c r="T6" s="1"/>
      <c r="U6" s="1"/>
      <c r="V6" s="1"/>
      <c r="W6" s="1"/>
      <c r="X6" s="1"/>
      <c r="Y6" s="1"/>
      <c r="Z6" s="1"/>
      <c r="AA6" s="1"/>
    </row>
    <row r="7" spans="1:27" ht="18.899999999999999" customHeight="1" x14ac:dyDescent="0.25">
      <c r="A7" s="51" t="s">
        <v>42</v>
      </c>
      <c r="B7" s="140">
        <v>4923</v>
      </c>
      <c r="C7" s="141">
        <v>5349</v>
      </c>
      <c r="D7" s="43">
        <f t="shared" ref="D7:D12" si="0">(C7/B7)-1</f>
        <v>8.6532602071907272E-2</v>
      </c>
      <c r="E7" s="39">
        <v>43</v>
      </c>
      <c r="F7" s="42">
        <v>58</v>
      </c>
      <c r="G7" s="43">
        <f t="shared" ref="G7:G12" si="1">(F7/E7)-1</f>
        <v>0.34883720930232553</v>
      </c>
      <c r="H7" s="42">
        <v>288</v>
      </c>
      <c r="I7" s="42">
        <v>341</v>
      </c>
      <c r="J7" s="43">
        <f t="shared" ref="J7:J12" si="2">(I7/H7)-1</f>
        <v>0.18402777777777768</v>
      </c>
      <c r="K7" s="42">
        <v>5743</v>
      </c>
      <c r="L7" s="42">
        <v>6228</v>
      </c>
      <c r="M7" s="44">
        <f t="shared" ref="M7:M12" si="3">(L7/K7)-1</f>
        <v>8.4450635556329479E-2</v>
      </c>
      <c r="N7" s="1"/>
      <c r="O7" s="1"/>
      <c r="P7" s="1"/>
      <c r="Q7" s="1"/>
      <c r="R7" s="1"/>
      <c r="S7" s="1"/>
      <c r="T7" s="1"/>
      <c r="U7" s="1"/>
      <c r="V7" s="1"/>
      <c r="W7" s="1"/>
      <c r="X7" s="1"/>
      <c r="Y7" s="1"/>
      <c r="Z7" s="1"/>
      <c r="AA7" s="1"/>
    </row>
    <row r="8" spans="1:27" ht="18.899999999999999" customHeight="1" x14ac:dyDescent="0.25">
      <c r="A8" s="51" t="s">
        <v>43</v>
      </c>
      <c r="B8" s="140">
        <v>4988</v>
      </c>
      <c r="C8" s="141">
        <v>5359</v>
      </c>
      <c r="D8" s="43">
        <f t="shared" si="0"/>
        <v>7.4378508420208433E-2</v>
      </c>
      <c r="E8" s="39">
        <v>44</v>
      </c>
      <c r="F8" s="42">
        <v>57</v>
      </c>
      <c r="G8" s="43">
        <f t="shared" si="1"/>
        <v>0.29545454545454541</v>
      </c>
      <c r="H8" s="42">
        <v>314</v>
      </c>
      <c r="I8" s="42">
        <v>353</v>
      </c>
      <c r="J8" s="43">
        <f t="shared" si="2"/>
        <v>0.12420382165605104</v>
      </c>
      <c r="K8" s="42">
        <v>5787</v>
      </c>
      <c r="L8" s="42">
        <v>6130</v>
      </c>
      <c r="M8" s="44">
        <f t="shared" si="3"/>
        <v>5.9270779332987633E-2</v>
      </c>
      <c r="N8" s="1"/>
      <c r="O8" s="1"/>
      <c r="P8" s="1"/>
      <c r="Q8" s="1"/>
      <c r="R8" s="1"/>
      <c r="S8" s="1"/>
      <c r="T8" s="1"/>
      <c r="U8" s="1"/>
      <c r="V8" s="1"/>
      <c r="W8" s="1"/>
      <c r="X8" s="1"/>
      <c r="Y8" s="1"/>
      <c r="Z8" s="1"/>
      <c r="AA8" s="1"/>
    </row>
    <row r="9" spans="1:27" ht="18.899999999999999" customHeight="1" x14ac:dyDescent="0.25">
      <c r="A9" s="51" t="s">
        <v>44</v>
      </c>
      <c r="B9" s="140">
        <v>5013</v>
      </c>
      <c r="C9" s="141">
        <v>5185</v>
      </c>
      <c r="D9" s="43">
        <f t="shared" si="0"/>
        <v>3.4310791940953544E-2</v>
      </c>
      <c r="E9" s="39">
        <v>63</v>
      </c>
      <c r="F9" s="42">
        <v>61</v>
      </c>
      <c r="G9" s="43">
        <f t="shared" si="1"/>
        <v>-3.1746031746031744E-2</v>
      </c>
      <c r="H9" s="42">
        <v>289</v>
      </c>
      <c r="I9" s="42">
        <v>291</v>
      </c>
      <c r="J9" s="43">
        <f t="shared" si="2"/>
        <v>6.9204152249136008E-3</v>
      </c>
      <c r="K9" s="42">
        <v>5916</v>
      </c>
      <c r="L9" s="42">
        <v>6047</v>
      </c>
      <c r="M9" s="44">
        <f t="shared" si="3"/>
        <v>2.2143340094658459E-2</v>
      </c>
      <c r="N9" s="1"/>
      <c r="O9" s="1"/>
      <c r="P9" s="1"/>
      <c r="Q9" s="1"/>
      <c r="R9" s="1"/>
      <c r="S9" s="1"/>
      <c r="T9" s="1"/>
      <c r="U9" s="1"/>
      <c r="V9" s="1"/>
      <c r="W9" s="1"/>
      <c r="X9" s="1"/>
      <c r="Y9" s="1"/>
      <c r="Z9" s="1"/>
      <c r="AA9" s="1"/>
    </row>
    <row r="10" spans="1:27" ht="18.899999999999999" customHeight="1" x14ac:dyDescent="0.25">
      <c r="A10" s="51" t="s">
        <v>45</v>
      </c>
      <c r="B10" s="140">
        <v>5567</v>
      </c>
      <c r="C10" s="141">
        <v>5713</v>
      </c>
      <c r="D10" s="43">
        <f t="shared" si="0"/>
        <v>2.6225974492545268E-2</v>
      </c>
      <c r="E10" s="39">
        <v>69</v>
      </c>
      <c r="F10" s="42">
        <v>77</v>
      </c>
      <c r="G10" s="43">
        <f t="shared" si="1"/>
        <v>0.11594202898550732</v>
      </c>
      <c r="H10" s="42">
        <v>327</v>
      </c>
      <c r="I10" s="42">
        <v>389</v>
      </c>
      <c r="J10" s="43">
        <f t="shared" si="2"/>
        <v>0.18960244648318048</v>
      </c>
      <c r="K10" s="42">
        <v>6520</v>
      </c>
      <c r="L10" s="42">
        <v>6647</v>
      </c>
      <c r="M10" s="44">
        <f t="shared" si="3"/>
        <v>1.9478527607361906E-2</v>
      </c>
      <c r="N10" s="1"/>
      <c r="O10" s="1"/>
      <c r="P10" s="1"/>
      <c r="Q10" s="1"/>
      <c r="R10" s="1"/>
      <c r="S10" s="1"/>
      <c r="T10" s="1"/>
      <c r="U10" s="1"/>
      <c r="V10" s="1"/>
      <c r="W10" s="1"/>
      <c r="X10" s="1"/>
      <c r="Y10" s="1"/>
      <c r="Z10" s="1"/>
      <c r="AA10" s="1"/>
    </row>
    <row r="11" spans="1:27" ht="18.899999999999999" customHeight="1" x14ac:dyDescent="0.25">
      <c r="A11" s="51" t="s">
        <v>46</v>
      </c>
      <c r="B11" s="140">
        <v>4913</v>
      </c>
      <c r="C11" s="141">
        <v>4962</v>
      </c>
      <c r="D11" s="43">
        <f t="shared" si="0"/>
        <v>9.9735395888458367E-3</v>
      </c>
      <c r="E11" s="39">
        <v>96</v>
      </c>
      <c r="F11" s="42">
        <v>78</v>
      </c>
      <c r="G11" s="43">
        <f t="shared" si="1"/>
        <v>-0.1875</v>
      </c>
      <c r="H11" s="42">
        <v>465</v>
      </c>
      <c r="I11" s="42">
        <v>417</v>
      </c>
      <c r="J11" s="43">
        <f t="shared" si="2"/>
        <v>-0.10322580645161294</v>
      </c>
      <c r="K11" s="42">
        <v>5859</v>
      </c>
      <c r="L11" s="42">
        <v>5967</v>
      </c>
      <c r="M11" s="44">
        <f t="shared" si="3"/>
        <v>1.8433179723502224E-2</v>
      </c>
      <c r="N11" s="1"/>
      <c r="O11" s="1"/>
      <c r="P11" s="1"/>
      <c r="Q11" s="1"/>
      <c r="R11" s="1"/>
      <c r="S11" s="1"/>
      <c r="T11" s="1"/>
      <c r="U11" s="1"/>
      <c r="V11" s="1"/>
      <c r="W11" s="1"/>
      <c r="X11" s="1"/>
      <c r="Y11" s="1"/>
      <c r="Z11" s="1"/>
      <c r="AA11" s="1"/>
    </row>
    <row r="12" spans="1:27" ht="18.899999999999999" customHeight="1" x14ac:dyDescent="0.25">
      <c r="A12" s="51" t="s">
        <v>47</v>
      </c>
      <c r="B12" s="140">
        <v>4500</v>
      </c>
      <c r="C12" s="141">
        <v>4519</v>
      </c>
      <c r="D12" s="43">
        <f t="shared" si="0"/>
        <v>4.2222222222221273E-3</v>
      </c>
      <c r="E12" s="39">
        <v>95</v>
      </c>
      <c r="F12" s="42">
        <v>90</v>
      </c>
      <c r="G12" s="43">
        <f t="shared" si="1"/>
        <v>-5.2631578947368474E-2</v>
      </c>
      <c r="H12" s="42">
        <v>437</v>
      </c>
      <c r="I12" s="42">
        <v>439</v>
      </c>
      <c r="J12" s="43">
        <f t="shared" si="2"/>
        <v>4.5766590389015871E-3</v>
      </c>
      <c r="K12" s="42">
        <v>5393</v>
      </c>
      <c r="L12" s="42">
        <v>5568</v>
      </c>
      <c r="M12" s="44">
        <f t="shared" si="3"/>
        <v>3.2449471537177921E-2</v>
      </c>
      <c r="N12" s="1"/>
      <c r="O12" s="1"/>
      <c r="P12" s="1"/>
      <c r="Q12" s="1"/>
      <c r="R12" s="1"/>
      <c r="S12" s="1"/>
      <c r="T12" s="1"/>
      <c r="U12" s="1"/>
      <c r="V12" s="1"/>
      <c r="W12" s="1"/>
      <c r="X12" s="1"/>
      <c r="Y12" s="1"/>
      <c r="Z12" s="1"/>
      <c r="AA12" s="1"/>
    </row>
    <row r="13" spans="1:27" ht="18.899999999999999" customHeight="1" thickBot="1" x14ac:dyDescent="0.3">
      <c r="A13" s="11" t="s">
        <v>33</v>
      </c>
      <c r="B13" s="8">
        <f>SUM(B6:B12)</f>
        <v>34974</v>
      </c>
      <c r="C13" s="12">
        <f>SUM(C6:C12)</f>
        <v>36338</v>
      </c>
      <c r="D13" s="32">
        <f>(C13/B13)-1</f>
        <v>3.9000400297363846E-2</v>
      </c>
      <c r="E13" s="8">
        <f>SUM(E6:E12)</f>
        <v>467</v>
      </c>
      <c r="F13" s="12">
        <f>SUM(F6:F12)</f>
        <v>463</v>
      </c>
      <c r="G13" s="32">
        <f>(F13/E13)-1</f>
        <v>-8.565310492505307E-3</v>
      </c>
      <c r="H13" s="12">
        <f>SUM(H6:H12)</f>
        <v>2437</v>
      </c>
      <c r="I13" s="12">
        <f>SUM(I6:I12)</f>
        <v>2576</v>
      </c>
      <c r="J13" s="32">
        <f>(I13/H13)-1</f>
        <v>5.7037340993024266E-2</v>
      </c>
      <c r="K13" s="12">
        <f>SUM(K6:K12)</f>
        <v>41058</v>
      </c>
      <c r="L13" s="12">
        <f>SUM(L6:L12)</f>
        <v>42683</v>
      </c>
      <c r="M13" s="26">
        <f>(L13/K13)-1</f>
        <v>3.9578157728092034E-2</v>
      </c>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25" right="0.25" top="0.75" bottom="0.75" header="0.3" footer="0.3"/>
  <pageSetup paperSize="9" scale="86" orientation="portrait" verticalDpi="0" r:id="rId1"/>
  <ignoredErrors>
    <ignoredError sqref="B13:C13 E13:F13 H13:I13 K13:L13" formulaRange="1"/>
    <ignoredError sqref="D13 G13 J1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3214-7B5C-4B81-988E-19470424BCD3}">
  <sheetPr>
    <pageSetUpPr fitToPage="1"/>
  </sheetPr>
  <dimension ref="A1:AA48"/>
  <sheetViews>
    <sheetView showGridLines="0" zoomScaleNormal="100" workbookViewId="0">
      <selection activeCell="H2" sqref="H2"/>
    </sheetView>
  </sheetViews>
  <sheetFormatPr defaultColWidth="9.109375" defaultRowHeight="12" x14ac:dyDescent="0.25"/>
  <cols>
    <col min="1" max="1" width="18.6640625" style="3" customWidth="1"/>
    <col min="2" max="13" width="7.88671875" style="3" customWidth="1"/>
    <col min="14" max="14" width="2.88671875" style="3" customWidth="1"/>
    <col min="15" max="16384" width="9.109375" style="3"/>
  </cols>
  <sheetData>
    <row r="1" spans="1:27" ht="6.75" customHeight="1" x14ac:dyDescent="0.25"/>
    <row r="2" spans="1:27" ht="18.899999999999999" customHeight="1" x14ac:dyDescent="0.3">
      <c r="A2" s="14" t="s">
        <v>155</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9" t="str">
        <f>+'1'!A4</f>
        <v>Janeiro-dezembro</v>
      </c>
      <c r="B4" s="252" t="s">
        <v>6</v>
      </c>
      <c r="C4" s="252"/>
      <c r="D4" s="252"/>
      <c r="E4" s="251" t="s">
        <v>29</v>
      </c>
      <c r="F4" s="252"/>
      <c r="G4" s="253"/>
      <c r="H4" s="252" t="s">
        <v>18</v>
      </c>
      <c r="I4" s="252"/>
      <c r="J4" s="252"/>
      <c r="K4" s="251" t="s">
        <v>19</v>
      </c>
      <c r="L4" s="252"/>
      <c r="M4" s="252"/>
      <c r="N4" s="1"/>
      <c r="O4" s="1"/>
      <c r="P4" s="1"/>
      <c r="Q4" s="1"/>
      <c r="R4" s="1"/>
      <c r="S4" s="1"/>
      <c r="T4" s="1"/>
      <c r="U4" s="1"/>
      <c r="V4" s="1"/>
      <c r="W4" s="1"/>
      <c r="X4" s="1"/>
      <c r="Y4" s="1"/>
      <c r="Z4" s="1"/>
      <c r="AA4" s="1"/>
    </row>
    <row r="5" spans="1:27" ht="30" customHeight="1" x14ac:dyDescent="0.25">
      <c r="A5" s="250"/>
      <c r="B5" s="111">
        <v>2023</v>
      </c>
      <c r="C5" s="112">
        <v>2024</v>
      </c>
      <c r="D5" s="113" t="s">
        <v>182</v>
      </c>
      <c r="E5" s="111">
        <v>2023</v>
      </c>
      <c r="F5" s="112">
        <v>2024</v>
      </c>
      <c r="G5" s="113" t="s">
        <v>182</v>
      </c>
      <c r="H5" s="111">
        <v>2023</v>
      </c>
      <c r="I5" s="112">
        <v>2024</v>
      </c>
      <c r="J5" s="113" t="s">
        <v>182</v>
      </c>
      <c r="K5" s="111">
        <v>2023</v>
      </c>
      <c r="L5" s="112">
        <v>2024</v>
      </c>
      <c r="M5" s="113" t="s">
        <v>182</v>
      </c>
      <c r="N5" s="1"/>
      <c r="O5" s="1"/>
      <c r="P5" s="1"/>
      <c r="Q5" s="1"/>
      <c r="R5" s="1"/>
      <c r="S5" s="1"/>
      <c r="T5" s="1"/>
      <c r="U5" s="1"/>
      <c r="V5" s="1"/>
      <c r="W5" s="1"/>
      <c r="X5" s="1"/>
      <c r="Y5" s="1"/>
      <c r="Z5" s="1"/>
      <c r="AA5" s="1"/>
    </row>
    <row r="6" spans="1:27" ht="18.899999999999999" customHeight="1" x14ac:dyDescent="0.25">
      <c r="A6" s="51" t="s">
        <v>49</v>
      </c>
      <c r="B6" s="36">
        <v>1199</v>
      </c>
      <c r="C6" s="37">
        <v>1243</v>
      </c>
      <c r="D6" s="38">
        <f>(C6/B6)-1</f>
        <v>3.669724770642202E-2</v>
      </c>
      <c r="E6" s="42">
        <v>38</v>
      </c>
      <c r="F6" s="42">
        <v>38</v>
      </c>
      <c r="G6" s="41">
        <f>(F6/E6)-1</f>
        <v>0</v>
      </c>
      <c r="H6" s="36">
        <v>131</v>
      </c>
      <c r="I6" s="37">
        <v>129</v>
      </c>
      <c r="J6" s="38">
        <f>(I6/H6)-1</f>
        <v>-1.5267175572519109E-2</v>
      </c>
      <c r="K6" s="42">
        <v>1449</v>
      </c>
      <c r="L6" s="42">
        <v>1490</v>
      </c>
      <c r="M6" s="44">
        <f>(L6/K6)-1</f>
        <v>2.8295376121463045E-2</v>
      </c>
      <c r="N6" s="1"/>
      <c r="O6" s="1"/>
      <c r="P6" s="1"/>
      <c r="Q6" s="1"/>
      <c r="R6" s="1"/>
      <c r="S6" s="1"/>
      <c r="T6" s="1"/>
      <c r="U6" s="1"/>
      <c r="V6" s="1"/>
      <c r="W6" s="1"/>
      <c r="X6" s="1"/>
      <c r="Y6" s="1"/>
      <c r="Z6" s="1"/>
      <c r="AA6" s="1"/>
    </row>
    <row r="7" spans="1:27" ht="18.899999999999999" customHeight="1" x14ac:dyDescent="0.25">
      <c r="A7" s="51" t="s">
        <v>50</v>
      </c>
      <c r="B7" s="39">
        <v>753</v>
      </c>
      <c r="C7" s="42">
        <v>741</v>
      </c>
      <c r="D7" s="43">
        <f t="shared" ref="D7:D13" si="0">(C7/B7)-1</f>
        <v>-1.5936254980079667E-2</v>
      </c>
      <c r="E7" s="42">
        <v>33</v>
      </c>
      <c r="F7" s="42">
        <v>27</v>
      </c>
      <c r="G7" s="41">
        <f t="shared" ref="G7:G13" si="1">(F7/E7)-1</f>
        <v>-0.18181818181818177</v>
      </c>
      <c r="H7" s="39">
        <v>105</v>
      </c>
      <c r="I7" s="42">
        <v>77</v>
      </c>
      <c r="J7" s="43">
        <f t="shared" ref="J7:J13" si="2">(I7/H7)-1</f>
        <v>-0.26666666666666672</v>
      </c>
      <c r="K7" s="42">
        <v>876</v>
      </c>
      <c r="L7" s="42">
        <v>850</v>
      </c>
      <c r="M7" s="44">
        <f t="shared" ref="M7:M13" si="3">(L7/K7)-1</f>
        <v>-2.9680365296803624E-2</v>
      </c>
      <c r="N7" s="1"/>
      <c r="O7" s="1"/>
      <c r="P7" s="1"/>
      <c r="Q7" s="1"/>
      <c r="R7" s="1"/>
      <c r="S7" s="1"/>
      <c r="T7" s="1"/>
      <c r="U7" s="1"/>
      <c r="V7" s="1"/>
      <c r="W7" s="1"/>
      <c r="X7" s="1"/>
      <c r="Y7" s="1"/>
      <c r="Z7" s="1"/>
      <c r="AA7" s="1"/>
    </row>
    <row r="8" spans="1:27" ht="18.899999999999999" customHeight="1" x14ac:dyDescent="0.25">
      <c r="A8" s="51" t="s">
        <v>51</v>
      </c>
      <c r="B8" s="39">
        <v>3866</v>
      </c>
      <c r="C8" s="42">
        <v>4164</v>
      </c>
      <c r="D8" s="43">
        <f t="shared" si="0"/>
        <v>7.708225556130377E-2</v>
      </c>
      <c r="E8" s="42">
        <v>53</v>
      </c>
      <c r="F8" s="42">
        <v>62</v>
      </c>
      <c r="G8" s="41">
        <f t="shared" si="1"/>
        <v>0.16981132075471694</v>
      </c>
      <c r="H8" s="39">
        <v>239</v>
      </c>
      <c r="I8" s="42">
        <v>278</v>
      </c>
      <c r="J8" s="43">
        <f t="shared" si="2"/>
        <v>0.16317991631799167</v>
      </c>
      <c r="K8" s="42">
        <v>4476</v>
      </c>
      <c r="L8" s="42">
        <v>4860</v>
      </c>
      <c r="M8" s="44">
        <f t="shared" si="3"/>
        <v>8.5790884718498717E-2</v>
      </c>
      <c r="N8" s="1"/>
      <c r="O8" s="1"/>
      <c r="P8" s="1"/>
      <c r="Q8" s="1"/>
      <c r="R8" s="1"/>
      <c r="S8" s="1"/>
      <c r="T8" s="1"/>
      <c r="U8" s="1"/>
      <c r="V8" s="1"/>
      <c r="W8" s="1"/>
      <c r="X8" s="1"/>
      <c r="Y8" s="1"/>
      <c r="Z8" s="1"/>
      <c r="AA8" s="1"/>
    </row>
    <row r="9" spans="1:27" ht="18.899999999999999" customHeight="1" x14ac:dyDescent="0.25">
      <c r="A9" s="51" t="s">
        <v>52</v>
      </c>
      <c r="B9" s="39">
        <v>5754</v>
      </c>
      <c r="C9" s="42">
        <v>6117</v>
      </c>
      <c r="D9" s="43">
        <f t="shared" si="0"/>
        <v>6.308654848800832E-2</v>
      </c>
      <c r="E9" s="42">
        <v>55</v>
      </c>
      <c r="F9" s="42">
        <v>48</v>
      </c>
      <c r="G9" s="41">
        <f t="shared" si="1"/>
        <v>-0.12727272727272732</v>
      </c>
      <c r="H9" s="39">
        <v>286</v>
      </c>
      <c r="I9" s="42">
        <v>309</v>
      </c>
      <c r="J9" s="43">
        <f t="shared" si="2"/>
        <v>8.0419580419580416E-2</v>
      </c>
      <c r="K9" s="42">
        <v>6679</v>
      </c>
      <c r="L9" s="42">
        <v>7069</v>
      </c>
      <c r="M9" s="44">
        <f t="shared" si="3"/>
        <v>5.8391974846534023E-2</v>
      </c>
      <c r="N9" s="1"/>
      <c r="O9" s="1"/>
      <c r="P9" s="1"/>
      <c r="Q9" s="1"/>
      <c r="R9" s="1"/>
      <c r="S9" s="1"/>
      <c r="T9" s="1"/>
      <c r="U9" s="1"/>
      <c r="V9" s="1"/>
      <c r="W9" s="1"/>
      <c r="X9" s="1"/>
      <c r="Y9" s="1"/>
      <c r="Z9" s="1"/>
      <c r="AA9" s="1"/>
    </row>
    <row r="10" spans="1:27" ht="18.899999999999999" customHeight="1" x14ac:dyDescent="0.25">
      <c r="A10" s="51" t="s">
        <v>53</v>
      </c>
      <c r="B10" s="39">
        <v>6265</v>
      </c>
      <c r="C10" s="42">
        <v>6529</v>
      </c>
      <c r="D10" s="43">
        <f t="shared" si="0"/>
        <v>4.2138866719872325E-2</v>
      </c>
      <c r="E10" s="42">
        <v>67</v>
      </c>
      <c r="F10" s="42">
        <v>58</v>
      </c>
      <c r="G10" s="41">
        <f t="shared" si="1"/>
        <v>-0.13432835820895528</v>
      </c>
      <c r="H10" s="39">
        <v>414</v>
      </c>
      <c r="I10" s="42">
        <v>444</v>
      </c>
      <c r="J10" s="43">
        <f t="shared" si="2"/>
        <v>7.2463768115942129E-2</v>
      </c>
      <c r="K10" s="42">
        <v>7358</v>
      </c>
      <c r="L10" s="42">
        <v>7733</v>
      </c>
      <c r="M10" s="44">
        <f t="shared" si="3"/>
        <v>5.0964936123946813E-2</v>
      </c>
      <c r="N10" s="1"/>
      <c r="O10" s="1"/>
      <c r="P10" s="1"/>
      <c r="Q10" s="1"/>
      <c r="R10" s="1"/>
      <c r="S10" s="1"/>
      <c r="T10" s="1"/>
      <c r="U10" s="1"/>
      <c r="V10" s="1"/>
      <c r="W10" s="1"/>
      <c r="X10" s="1"/>
      <c r="Y10" s="1"/>
      <c r="Z10" s="1"/>
      <c r="AA10" s="1"/>
    </row>
    <row r="11" spans="1:27" ht="18.899999999999999" customHeight="1" x14ac:dyDescent="0.25">
      <c r="A11" s="51" t="s">
        <v>54</v>
      </c>
      <c r="B11" s="39">
        <v>7669</v>
      </c>
      <c r="C11" s="42">
        <v>7768</v>
      </c>
      <c r="D11" s="43">
        <f t="shared" si="0"/>
        <v>1.2909114617290385E-2</v>
      </c>
      <c r="E11" s="42">
        <v>67</v>
      </c>
      <c r="F11" s="42">
        <v>83</v>
      </c>
      <c r="G11" s="41">
        <f t="shared" si="1"/>
        <v>0.23880597014925375</v>
      </c>
      <c r="H11" s="39">
        <v>538</v>
      </c>
      <c r="I11" s="42">
        <v>526</v>
      </c>
      <c r="J11" s="43">
        <f t="shared" si="2"/>
        <v>-2.2304832713754608E-2</v>
      </c>
      <c r="K11" s="42">
        <v>9211</v>
      </c>
      <c r="L11" s="42">
        <v>9184</v>
      </c>
      <c r="M11" s="44">
        <f t="shared" si="3"/>
        <v>-2.9312778199978018E-3</v>
      </c>
      <c r="N11" s="1"/>
      <c r="O11" s="1"/>
      <c r="P11" s="1"/>
      <c r="Q11" s="1"/>
      <c r="R11" s="1"/>
      <c r="S11" s="1"/>
      <c r="T11" s="1"/>
      <c r="U11" s="1"/>
      <c r="V11" s="1"/>
      <c r="W11" s="1"/>
      <c r="X11" s="1"/>
      <c r="Y11" s="1"/>
      <c r="Z11" s="1"/>
      <c r="AA11" s="1"/>
    </row>
    <row r="12" spans="1:27" ht="18.899999999999999" customHeight="1" x14ac:dyDescent="0.25">
      <c r="A12" s="51" t="s">
        <v>55</v>
      </c>
      <c r="B12" s="39">
        <v>6886</v>
      </c>
      <c r="C12" s="42">
        <v>6965</v>
      </c>
      <c r="D12" s="43">
        <f t="shared" si="0"/>
        <v>1.1472553006099284E-2</v>
      </c>
      <c r="E12" s="42">
        <v>107</v>
      </c>
      <c r="F12" s="42">
        <v>100</v>
      </c>
      <c r="G12" s="41">
        <f t="shared" si="1"/>
        <v>-6.5420560747663559E-2</v>
      </c>
      <c r="H12" s="39">
        <v>514</v>
      </c>
      <c r="I12" s="42">
        <v>573</v>
      </c>
      <c r="J12" s="43">
        <f t="shared" si="2"/>
        <v>0.11478599221789887</v>
      </c>
      <c r="K12" s="42">
        <v>7962</v>
      </c>
      <c r="L12" s="42">
        <v>8165</v>
      </c>
      <c r="M12" s="44">
        <f t="shared" si="3"/>
        <v>2.5496106505902949E-2</v>
      </c>
      <c r="N12" s="1"/>
      <c r="O12" s="1"/>
      <c r="P12" s="1"/>
      <c r="Q12" s="1"/>
      <c r="R12" s="1"/>
      <c r="S12" s="1"/>
      <c r="T12" s="1"/>
      <c r="U12" s="1"/>
      <c r="V12" s="1"/>
      <c r="W12" s="1"/>
      <c r="X12" s="1"/>
      <c r="Y12" s="1"/>
      <c r="Z12" s="1"/>
      <c r="AA12" s="1"/>
    </row>
    <row r="13" spans="1:27" ht="18.899999999999999" customHeight="1" x14ac:dyDescent="0.25">
      <c r="A13" s="51" t="s">
        <v>137</v>
      </c>
      <c r="B13" s="39">
        <v>2582</v>
      </c>
      <c r="C13" s="42">
        <v>2811</v>
      </c>
      <c r="D13" s="43">
        <f t="shared" si="0"/>
        <v>8.8690937257939639E-2</v>
      </c>
      <c r="E13" s="42">
        <v>47</v>
      </c>
      <c r="F13" s="42">
        <v>47</v>
      </c>
      <c r="G13" s="41">
        <f t="shared" si="1"/>
        <v>0</v>
      </c>
      <c r="H13" s="39">
        <v>210</v>
      </c>
      <c r="I13" s="42">
        <v>240</v>
      </c>
      <c r="J13" s="43">
        <f t="shared" si="2"/>
        <v>0.14285714285714279</v>
      </c>
      <c r="K13" s="42">
        <v>3047</v>
      </c>
      <c r="L13" s="42">
        <v>3332</v>
      </c>
      <c r="M13" s="44">
        <f t="shared" si="3"/>
        <v>9.3534624220544815E-2</v>
      </c>
      <c r="N13" s="1"/>
      <c r="O13" s="1"/>
      <c r="P13" s="1"/>
      <c r="Q13" s="1"/>
      <c r="R13" s="1"/>
      <c r="S13" s="1"/>
      <c r="T13" s="1"/>
      <c r="U13" s="1"/>
      <c r="V13" s="1"/>
      <c r="W13" s="1"/>
      <c r="X13" s="1"/>
      <c r="Y13" s="1"/>
      <c r="Z13" s="1"/>
      <c r="AA13" s="1"/>
    </row>
    <row r="14" spans="1:27" ht="18.899999999999999" customHeight="1" thickBot="1" x14ac:dyDescent="0.3">
      <c r="A14" s="11" t="s">
        <v>33</v>
      </c>
      <c r="B14" s="8">
        <f>SUM(B6:B13)</f>
        <v>34974</v>
      </c>
      <c r="C14" s="12">
        <f>SUM(C6:C13)</f>
        <v>36338</v>
      </c>
      <c r="D14" s="32">
        <f>(C14/B14)-1</f>
        <v>3.9000400297363846E-2</v>
      </c>
      <c r="E14" s="12">
        <f>SUM(E6:E13)</f>
        <v>467</v>
      </c>
      <c r="F14" s="12">
        <f>SUM(F6:F13)</f>
        <v>463</v>
      </c>
      <c r="G14" s="26">
        <f>(F14/E14)-1</f>
        <v>-8.565310492505307E-3</v>
      </c>
      <c r="H14" s="8">
        <f>SUM(H6:H13)</f>
        <v>2437</v>
      </c>
      <c r="I14" s="12">
        <f>SUM(I6:I13)</f>
        <v>2576</v>
      </c>
      <c r="J14" s="32">
        <f>(I14/H14)-1</f>
        <v>5.7037340993024266E-2</v>
      </c>
      <c r="K14" s="12">
        <f>SUM(K6:K13)</f>
        <v>41058</v>
      </c>
      <c r="L14" s="12">
        <f>SUM(L6:L13)</f>
        <v>42683</v>
      </c>
      <c r="M14" s="26">
        <f>(L14/K14)-1</f>
        <v>3.9578157728092034E-2</v>
      </c>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37" spans="7:9" x14ac:dyDescent="0.25">
      <c r="G37" s="1"/>
    </row>
    <row r="48" spans="7:9" x14ac:dyDescent="0.25">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C14 E14:F14 H14:I14 K14:L14" formulaRange="1"/>
    <ignoredError sqref="D14 G14 J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B1EE-8EA8-447F-A172-8EA1173EAE05}">
  <sheetPr>
    <pageSetUpPr fitToPage="1"/>
  </sheetPr>
  <dimension ref="A1:AA48"/>
  <sheetViews>
    <sheetView showGridLines="0" zoomScaleNormal="100" workbookViewId="0">
      <selection activeCell="H2" sqref="H2"/>
    </sheetView>
  </sheetViews>
  <sheetFormatPr defaultColWidth="9.109375" defaultRowHeight="12" x14ac:dyDescent="0.25"/>
  <cols>
    <col min="1" max="1" width="18.6640625" style="3" customWidth="1"/>
    <col min="2" max="6" width="7.88671875" style="3" customWidth="1"/>
    <col min="7" max="7" width="9.109375" style="3" customWidth="1"/>
    <col min="8" max="9" width="7.88671875" style="3" customWidth="1"/>
    <col min="10" max="10" width="8.109375" style="3" customWidth="1"/>
    <col min="11" max="13" width="7.88671875" style="3" customWidth="1"/>
    <col min="14" max="14" width="2.33203125" style="3" customWidth="1"/>
    <col min="15" max="16384" width="9.109375" style="3"/>
  </cols>
  <sheetData>
    <row r="1" spans="1:27" ht="6.75" customHeight="1" x14ac:dyDescent="0.25"/>
    <row r="2" spans="1:27" ht="18.899999999999999" customHeight="1" x14ac:dyDescent="0.3">
      <c r="A2" s="14" t="s">
        <v>156</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9" t="str">
        <f>+'1'!A4</f>
        <v>Janeiro-dezembro</v>
      </c>
      <c r="B4" s="251" t="s">
        <v>6</v>
      </c>
      <c r="C4" s="252"/>
      <c r="D4" s="253"/>
      <c r="E4" s="251" t="s">
        <v>29</v>
      </c>
      <c r="F4" s="252"/>
      <c r="G4" s="253"/>
      <c r="H4" s="252" t="s">
        <v>18</v>
      </c>
      <c r="I4" s="252"/>
      <c r="J4" s="252"/>
      <c r="K4" s="251" t="s">
        <v>19</v>
      </c>
      <c r="L4" s="252"/>
      <c r="M4" s="252"/>
      <c r="N4" s="1"/>
      <c r="O4" s="1"/>
      <c r="P4" s="1"/>
      <c r="Q4" s="1"/>
      <c r="R4" s="1"/>
      <c r="S4" s="1"/>
      <c r="T4" s="1"/>
      <c r="U4" s="1"/>
      <c r="V4" s="1"/>
      <c r="W4" s="1"/>
      <c r="X4" s="1"/>
      <c r="Y4" s="1"/>
      <c r="Z4" s="1"/>
      <c r="AA4" s="1"/>
    </row>
    <row r="5" spans="1:27" ht="30" customHeight="1" x14ac:dyDescent="0.25">
      <c r="A5" s="250"/>
      <c r="B5" s="111">
        <v>2023</v>
      </c>
      <c r="C5" s="112">
        <v>2024</v>
      </c>
      <c r="D5" s="113" t="s">
        <v>182</v>
      </c>
      <c r="E5" s="111">
        <v>2023</v>
      </c>
      <c r="F5" s="112">
        <v>2024</v>
      </c>
      <c r="G5" s="113" t="s">
        <v>182</v>
      </c>
      <c r="H5" s="111">
        <v>2023</v>
      </c>
      <c r="I5" s="112">
        <v>2024</v>
      </c>
      <c r="J5" s="113" t="s">
        <v>182</v>
      </c>
      <c r="K5" s="111">
        <v>2023</v>
      </c>
      <c r="L5" s="112">
        <v>2024</v>
      </c>
      <c r="M5" s="113" t="s">
        <v>182</v>
      </c>
      <c r="N5" s="1"/>
      <c r="O5" s="1"/>
      <c r="P5" s="1"/>
      <c r="Q5" s="1"/>
      <c r="R5" s="1"/>
      <c r="S5" s="1"/>
      <c r="T5" s="1"/>
      <c r="U5" s="1"/>
      <c r="V5" s="1"/>
      <c r="W5" s="1"/>
      <c r="X5" s="1"/>
      <c r="Y5" s="1"/>
      <c r="Z5" s="1"/>
      <c r="AA5" s="1"/>
    </row>
    <row r="6" spans="1:27" ht="18.899999999999999" customHeight="1" x14ac:dyDescent="0.25">
      <c r="A6" s="51" t="s">
        <v>56</v>
      </c>
      <c r="B6" s="36">
        <v>29546</v>
      </c>
      <c r="C6" s="37">
        <v>30149</v>
      </c>
      <c r="D6" s="38">
        <f>(C6/B6)-1</f>
        <v>2.0408853990387943E-2</v>
      </c>
      <c r="E6" s="42">
        <v>415</v>
      </c>
      <c r="F6" s="42">
        <v>409</v>
      </c>
      <c r="G6" s="41">
        <f>(F6/E6)-1</f>
        <v>-1.4457831325301207E-2</v>
      </c>
      <c r="H6" s="36">
        <v>2164</v>
      </c>
      <c r="I6" s="37">
        <v>2220</v>
      </c>
      <c r="J6" s="38">
        <f>(I6/H6)-1</f>
        <v>2.5878003696857776E-2</v>
      </c>
      <c r="K6" s="42">
        <v>34396</v>
      </c>
      <c r="L6" s="42">
        <v>35173</v>
      </c>
      <c r="M6" s="41">
        <f>(L6/K6)-1</f>
        <v>2.2589836027445021E-2</v>
      </c>
      <c r="N6" s="1"/>
      <c r="O6" s="1"/>
      <c r="P6" s="1"/>
      <c r="Q6" s="1"/>
      <c r="R6" s="1"/>
      <c r="S6" s="1"/>
      <c r="T6" s="1"/>
      <c r="U6" s="1"/>
      <c r="V6" s="1"/>
      <c r="W6" s="1"/>
      <c r="X6" s="1"/>
      <c r="Y6" s="1"/>
      <c r="Z6" s="1"/>
      <c r="AA6" s="1"/>
    </row>
    <row r="7" spans="1:27" ht="18.899999999999999" customHeight="1" x14ac:dyDescent="0.25">
      <c r="A7" s="51" t="s">
        <v>57</v>
      </c>
      <c r="B7" s="39">
        <v>5120</v>
      </c>
      <c r="C7" s="42">
        <v>5880</v>
      </c>
      <c r="D7" s="43">
        <f t="shared" ref="D7:D13" si="0">(C7/B7)-1</f>
        <v>0.1484375</v>
      </c>
      <c r="E7" s="42">
        <v>44</v>
      </c>
      <c r="F7" s="42">
        <v>49</v>
      </c>
      <c r="G7" s="41">
        <f t="shared" ref="G7:G9" si="1">(F7/E7)-1</f>
        <v>0.11363636363636354</v>
      </c>
      <c r="H7" s="39">
        <v>244</v>
      </c>
      <c r="I7" s="42">
        <v>330</v>
      </c>
      <c r="J7" s="43">
        <f t="shared" ref="J7:J12" si="2">(I7/H7)-1</f>
        <v>0.35245901639344268</v>
      </c>
      <c r="K7" s="42">
        <v>6258</v>
      </c>
      <c r="L7" s="42">
        <v>7148</v>
      </c>
      <c r="M7" s="41">
        <f t="shared" ref="M7:M13" si="3">(L7/K7)-1</f>
        <v>0.14221796100990725</v>
      </c>
      <c r="N7" s="1"/>
      <c r="O7" s="1"/>
      <c r="P7" s="1"/>
      <c r="Q7" s="1"/>
      <c r="R7" s="1"/>
      <c r="S7" s="1"/>
      <c r="T7" s="1"/>
      <c r="U7" s="1"/>
      <c r="V7" s="1"/>
      <c r="W7" s="1"/>
      <c r="X7" s="1"/>
      <c r="Y7" s="1"/>
      <c r="Z7" s="1"/>
      <c r="AA7" s="1"/>
    </row>
    <row r="8" spans="1:27" ht="18.899999999999999" customHeight="1" x14ac:dyDescent="0.25">
      <c r="A8" s="51" t="s">
        <v>58</v>
      </c>
      <c r="B8" s="39">
        <v>205</v>
      </c>
      <c r="C8" s="42">
        <v>199</v>
      </c>
      <c r="D8" s="43">
        <f t="shared" si="0"/>
        <v>-2.9268292682926855E-2</v>
      </c>
      <c r="E8" s="42">
        <v>6</v>
      </c>
      <c r="F8" s="42">
        <v>3</v>
      </c>
      <c r="G8" s="41">
        <f t="shared" si="1"/>
        <v>-0.5</v>
      </c>
      <c r="H8" s="39">
        <v>23</v>
      </c>
      <c r="I8" s="42">
        <v>21</v>
      </c>
      <c r="J8" s="43">
        <f t="shared" si="2"/>
        <v>-8.6956521739130488E-2</v>
      </c>
      <c r="K8" s="42">
        <v>285</v>
      </c>
      <c r="L8" s="42">
        <v>233</v>
      </c>
      <c r="M8" s="41">
        <f t="shared" si="3"/>
        <v>-0.18245614035087721</v>
      </c>
      <c r="N8" s="1"/>
      <c r="O8" s="1"/>
      <c r="P8" s="1"/>
      <c r="Q8" s="1"/>
      <c r="R8" s="1"/>
      <c r="S8" s="1"/>
      <c r="T8" s="1"/>
      <c r="U8" s="1"/>
      <c r="V8" s="1"/>
      <c r="W8" s="1"/>
      <c r="X8" s="1"/>
      <c r="Y8" s="1"/>
      <c r="Z8" s="1"/>
      <c r="AA8" s="1"/>
    </row>
    <row r="9" spans="1:27" ht="18.899999999999999" customHeight="1" x14ac:dyDescent="0.25">
      <c r="A9" s="51" t="s">
        <v>59</v>
      </c>
      <c r="B9" s="39">
        <v>34</v>
      </c>
      <c r="C9" s="42">
        <v>49</v>
      </c>
      <c r="D9" s="43">
        <f t="shared" si="0"/>
        <v>0.44117647058823528</v>
      </c>
      <c r="E9" s="42">
        <v>2</v>
      </c>
      <c r="F9" s="42">
        <v>2</v>
      </c>
      <c r="G9" s="41">
        <f t="shared" si="1"/>
        <v>0</v>
      </c>
      <c r="H9" s="39">
        <v>2</v>
      </c>
      <c r="I9" s="42">
        <v>2</v>
      </c>
      <c r="J9" s="43">
        <f t="shared" si="2"/>
        <v>0</v>
      </c>
      <c r="K9" s="42">
        <v>39</v>
      </c>
      <c r="L9" s="42">
        <v>51</v>
      </c>
      <c r="M9" s="41">
        <f t="shared" si="3"/>
        <v>0.30769230769230771</v>
      </c>
      <c r="N9" s="1"/>
      <c r="O9" s="1"/>
      <c r="P9" s="1"/>
      <c r="Q9" s="1"/>
      <c r="R9" s="1"/>
      <c r="S9" s="1"/>
      <c r="T9" s="1"/>
      <c r="U9" s="1"/>
      <c r="V9" s="1"/>
      <c r="W9" s="1"/>
      <c r="X9" s="1"/>
      <c r="Y9" s="1"/>
      <c r="Z9" s="1"/>
      <c r="AA9" s="1"/>
    </row>
    <row r="10" spans="1:27" ht="18.899999999999999" customHeight="1" x14ac:dyDescent="0.25">
      <c r="A10" s="51" t="s">
        <v>60</v>
      </c>
      <c r="B10" s="39">
        <v>20</v>
      </c>
      <c r="C10" s="42">
        <v>6</v>
      </c>
      <c r="D10" s="43">
        <f t="shared" si="0"/>
        <v>-0.7</v>
      </c>
      <c r="E10" s="42">
        <v>0</v>
      </c>
      <c r="F10" s="42">
        <v>0</v>
      </c>
      <c r="G10" s="41" t="s">
        <v>130</v>
      </c>
      <c r="H10" s="39">
        <v>3</v>
      </c>
      <c r="I10" s="42">
        <v>0</v>
      </c>
      <c r="J10" s="43">
        <f t="shared" si="2"/>
        <v>-1</v>
      </c>
      <c r="K10" s="42">
        <v>23</v>
      </c>
      <c r="L10" s="42">
        <v>12</v>
      </c>
      <c r="M10" s="41">
        <f t="shared" si="3"/>
        <v>-0.47826086956521741</v>
      </c>
      <c r="N10" s="1"/>
      <c r="O10" s="1"/>
      <c r="P10" s="1"/>
      <c r="Q10" s="1"/>
      <c r="R10" s="1"/>
      <c r="S10" s="1"/>
      <c r="T10" s="1"/>
      <c r="U10" s="1"/>
      <c r="V10" s="1"/>
      <c r="W10" s="1"/>
      <c r="X10" s="1"/>
      <c r="Y10" s="1"/>
      <c r="Z10" s="1"/>
      <c r="AA10" s="1"/>
    </row>
    <row r="11" spans="1:27" ht="18.899999999999999" customHeight="1" x14ac:dyDescent="0.25">
      <c r="A11" s="51" t="s">
        <v>208</v>
      </c>
      <c r="B11" s="39">
        <v>2</v>
      </c>
      <c r="C11" s="42">
        <v>2</v>
      </c>
      <c r="D11" s="43">
        <f t="shared" si="0"/>
        <v>0</v>
      </c>
      <c r="E11" s="42">
        <v>0</v>
      </c>
      <c r="F11" s="42">
        <v>0</v>
      </c>
      <c r="G11" s="41" t="s">
        <v>130</v>
      </c>
      <c r="H11" s="39">
        <v>0</v>
      </c>
      <c r="I11" s="42">
        <v>0</v>
      </c>
      <c r="J11" s="43" t="s">
        <v>130</v>
      </c>
      <c r="K11" s="42">
        <v>2</v>
      </c>
      <c r="L11" s="42">
        <v>2</v>
      </c>
      <c r="M11" s="41">
        <f t="shared" si="3"/>
        <v>0</v>
      </c>
      <c r="N11" s="1"/>
      <c r="O11" s="1"/>
      <c r="P11" s="1"/>
      <c r="Q11" s="1"/>
      <c r="R11" s="1"/>
      <c r="S11" s="1"/>
      <c r="T11" s="1"/>
      <c r="U11" s="1"/>
      <c r="V11" s="1"/>
      <c r="W11" s="1"/>
      <c r="X11" s="1"/>
      <c r="Y11" s="1"/>
      <c r="Z11" s="1"/>
      <c r="AA11" s="1"/>
    </row>
    <row r="12" spans="1:27" ht="18.899999999999999" customHeight="1" x14ac:dyDescent="0.25">
      <c r="A12" s="51" t="s">
        <v>61</v>
      </c>
      <c r="B12" s="39">
        <v>10</v>
      </c>
      <c r="C12" s="42">
        <v>19</v>
      </c>
      <c r="D12" s="43">
        <f t="shared" si="0"/>
        <v>0.89999999999999991</v>
      </c>
      <c r="E12" s="42">
        <v>0</v>
      </c>
      <c r="F12" s="42">
        <v>0</v>
      </c>
      <c r="G12" s="41" t="s">
        <v>130</v>
      </c>
      <c r="H12" s="39">
        <v>1</v>
      </c>
      <c r="I12" s="42">
        <v>1</v>
      </c>
      <c r="J12" s="43">
        <f t="shared" si="2"/>
        <v>0</v>
      </c>
      <c r="K12" s="42">
        <v>13</v>
      </c>
      <c r="L12" s="42">
        <v>30</v>
      </c>
      <c r="M12" s="41">
        <f t="shared" si="3"/>
        <v>1.3076923076923075</v>
      </c>
      <c r="N12" s="1"/>
      <c r="O12" s="1"/>
      <c r="P12" s="1"/>
      <c r="Q12" s="1"/>
      <c r="R12" s="1"/>
      <c r="S12" s="1"/>
      <c r="T12" s="1"/>
      <c r="U12" s="1"/>
      <c r="V12" s="1"/>
      <c r="W12" s="1"/>
      <c r="X12" s="1"/>
      <c r="Y12" s="1"/>
      <c r="Z12" s="1"/>
      <c r="AA12" s="1"/>
    </row>
    <row r="13" spans="1:27" ht="18.899999999999999" customHeight="1" x14ac:dyDescent="0.25">
      <c r="A13" s="51" t="s">
        <v>62</v>
      </c>
      <c r="B13" s="39">
        <v>37</v>
      </c>
      <c r="C13" s="42">
        <v>34</v>
      </c>
      <c r="D13" s="43">
        <f t="shared" si="0"/>
        <v>-8.108108108108103E-2</v>
      </c>
      <c r="E13" s="42">
        <v>0</v>
      </c>
      <c r="F13" s="42">
        <v>0</v>
      </c>
      <c r="G13" s="41" t="s">
        <v>130</v>
      </c>
      <c r="H13" s="39">
        <v>0</v>
      </c>
      <c r="I13" s="42">
        <v>2</v>
      </c>
      <c r="J13" s="43" t="s">
        <v>130</v>
      </c>
      <c r="K13" s="42">
        <v>42</v>
      </c>
      <c r="L13" s="42">
        <v>34</v>
      </c>
      <c r="M13" s="41">
        <f t="shared" si="3"/>
        <v>-0.19047619047619047</v>
      </c>
      <c r="N13" s="1"/>
      <c r="O13" s="1"/>
      <c r="P13" s="1"/>
      <c r="Q13" s="1"/>
      <c r="R13" s="1"/>
      <c r="S13" s="1"/>
      <c r="T13" s="1"/>
      <c r="U13" s="1"/>
      <c r="V13" s="1"/>
      <c r="W13" s="1"/>
      <c r="X13" s="1"/>
      <c r="Y13" s="1"/>
      <c r="Z13" s="1"/>
      <c r="AA13" s="1"/>
    </row>
    <row r="14" spans="1:27" ht="18.899999999999999" customHeight="1" thickBot="1" x14ac:dyDescent="0.3">
      <c r="A14" s="11" t="s">
        <v>33</v>
      </c>
      <c r="B14" s="8">
        <f>SUM(B6:B13)</f>
        <v>34974</v>
      </c>
      <c r="C14" s="12">
        <f>SUM(C6:C13)</f>
        <v>36338</v>
      </c>
      <c r="D14" s="32">
        <f>(C14/B14)-1</f>
        <v>3.9000400297363846E-2</v>
      </c>
      <c r="E14" s="12">
        <f>SUM(E6:E13)</f>
        <v>467</v>
      </c>
      <c r="F14" s="12">
        <f>SUM(F6:F13)</f>
        <v>463</v>
      </c>
      <c r="G14" s="26">
        <f>(F14/E14)-1</f>
        <v>-8.565310492505307E-3</v>
      </c>
      <c r="H14" s="8">
        <f>SUM(H6:H13)</f>
        <v>2437</v>
      </c>
      <c r="I14" s="12">
        <f>SUM(I6:I13)</f>
        <v>2576</v>
      </c>
      <c r="J14" s="32">
        <f>(I14/H14)-1</f>
        <v>5.7037340993024266E-2</v>
      </c>
      <c r="K14" s="12">
        <f>SUM(K6:K13)</f>
        <v>41058</v>
      </c>
      <c r="L14" s="12">
        <f>SUM(L6:L13)</f>
        <v>42683</v>
      </c>
      <c r="M14" s="26">
        <f>(L14/K14)-1</f>
        <v>3.9578157728092034E-2</v>
      </c>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37" spans="7:9" x14ac:dyDescent="0.25">
      <c r="G37" s="1"/>
    </row>
    <row r="48" spans="7:9" x14ac:dyDescent="0.25">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4" orientation="portrait" verticalDpi="0" r:id="rId1"/>
  <ignoredErrors>
    <ignoredError sqref="B14:C14" formulaRange="1"/>
    <ignoredError sqref="D14:M14" formula="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627F-FCCC-4969-A142-5384F687DBAE}">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6" width="7.88671875" style="3" customWidth="1"/>
    <col min="17" max="17" width="3" style="3" customWidth="1"/>
    <col min="18" max="16384" width="9.109375" style="3"/>
  </cols>
  <sheetData>
    <row r="1" spans="1:27" ht="6" customHeight="1" x14ac:dyDescent="0.25"/>
    <row r="2" spans="1:27" ht="18.899999999999999" customHeight="1" x14ac:dyDescent="0.3">
      <c r="A2" s="14" t="s">
        <v>157</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56" t="str">
        <f>+'1'!A4</f>
        <v>Janeiro-dezembro</v>
      </c>
      <c r="B4" s="252" t="s">
        <v>6</v>
      </c>
      <c r="C4" s="252"/>
      <c r="D4" s="253"/>
      <c r="E4" s="252" t="s">
        <v>29</v>
      </c>
      <c r="F4" s="252"/>
      <c r="G4" s="252"/>
      <c r="H4" s="251" t="s">
        <v>18</v>
      </c>
      <c r="I4" s="252"/>
      <c r="J4" s="253"/>
      <c r="K4" s="252" t="s">
        <v>19</v>
      </c>
      <c r="L4" s="252"/>
      <c r="M4" s="252"/>
      <c r="N4" s="251" t="s">
        <v>22</v>
      </c>
      <c r="O4" s="252"/>
      <c r="P4" s="252"/>
      <c r="Q4" s="1"/>
      <c r="R4" s="1"/>
      <c r="S4" s="1"/>
      <c r="T4" s="1"/>
      <c r="U4" s="1"/>
      <c r="V4" s="1"/>
      <c r="W4" s="1"/>
      <c r="X4" s="1"/>
      <c r="Y4" s="1"/>
      <c r="Z4" s="1"/>
      <c r="AA4" s="1"/>
    </row>
    <row r="5" spans="1:27" ht="30" customHeight="1" x14ac:dyDescent="0.25">
      <c r="A5" s="256"/>
      <c r="B5" s="27">
        <v>2019</v>
      </c>
      <c r="C5" s="27">
        <v>2023</v>
      </c>
      <c r="D5" s="203">
        <v>2024</v>
      </c>
      <c r="E5" s="27">
        <v>2019</v>
      </c>
      <c r="F5" s="27">
        <v>2023</v>
      </c>
      <c r="G5" s="203">
        <v>2024</v>
      </c>
      <c r="H5" s="27">
        <v>2019</v>
      </c>
      <c r="I5" s="27">
        <v>2023</v>
      </c>
      <c r="J5" s="203">
        <v>2024</v>
      </c>
      <c r="K5" s="27">
        <v>2019</v>
      </c>
      <c r="L5" s="27">
        <v>2023</v>
      </c>
      <c r="M5" s="203">
        <v>2024</v>
      </c>
      <c r="N5" s="27">
        <v>2019</v>
      </c>
      <c r="O5" s="27">
        <v>2023</v>
      </c>
      <c r="P5" s="203">
        <v>2024</v>
      </c>
      <c r="Q5" s="1"/>
      <c r="R5" s="1"/>
      <c r="S5" s="1"/>
      <c r="T5" s="1"/>
      <c r="U5" s="1"/>
      <c r="V5" s="1"/>
      <c r="W5" s="1"/>
      <c r="X5" s="1"/>
      <c r="Y5" s="1"/>
      <c r="Z5" s="1"/>
      <c r="AA5" s="1"/>
    </row>
    <row r="6" spans="1:27" ht="18.899999999999999" customHeight="1" x14ac:dyDescent="0.25">
      <c r="A6" s="51" t="s">
        <v>63</v>
      </c>
      <c r="B6" s="69">
        <v>5337</v>
      </c>
      <c r="C6" s="66">
        <v>4654</v>
      </c>
      <c r="D6" s="67">
        <v>4862</v>
      </c>
      <c r="E6" s="68">
        <v>70</v>
      </c>
      <c r="F6" s="68">
        <v>55</v>
      </c>
      <c r="G6" s="68">
        <v>66</v>
      </c>
      <c r="H6" s="69">
        <v>443</v>
      </c>
      <c r="I6" s="66">
        <v>358</v>
      </c>
      <c r="J6" s="67">
        <v>410</v>
      </c>
      <c r="K6" s="68">
        <v>5302</v>
      </c>
      <c r="L6" s="68">
        <v>4593</v>
      </c>
      <c r="M6" s="68">
        <v>4832</v>
      </c>
      <c r="N6" s="138">
        <f t="shared" ref="N6:O8" si="0">E6/B6*100</f>
        <v>1.3115982761851228</v>
      </c>
      <c r="O6" s="138">
        <f t="shared" si="0"/>
        <v>1.1817791147400087</v>
      </c>
      <c r="P6" s="138">
        <f t="shared" ref="P6:P8" si="1">G6/D6*100</f>
        <v>1.3574660633484164</v>
      </c>
      <c r="Q6" s="1"/>
      <c r="R6" s="1"/>
      <c r="S6" s="1"/>
      <c r="T6" s="1"/>
      <c r="U6" s="1"/>
      <c r="V6" s="1"/>
      <c r="W6" s="1"/>
      <c r="X6" s="1"/>
      <c r="Y6" s="1"/>
      <c r="Z6" s="1"/>
      <c r="AA6" s="1"/>
    </row>
    <row r="7" spans="1:27" ht="18.899999999999999" customHeight="1" x14ac:dyDescent="0.25">
      <c r="A7" s="51" t="s">
        <v>64</v>
      </c>
      <c r="B7" s="72">
        <v>18771</v>
      </c>
      <c r="C7" s="68">
        <v>18447</v>
      </c>
      <c r="D7" s="71">
        <v>19474</v>
      </c>
      <c r="E7" s="68">
        <v>190</v>
      </c>
      <c r="F7" s="68">
        <v>191</v>
      </c>
      <c r="G7" s="68">
        <v>192</v>
      </c>
      <c r="H7" s="72">
        <v>993</v>
      </c>
      <c r="I7" s="68">
        <v>1119</v>
      </c>
      <c r="J7" s="71">
        <v>1200</v>
      </c>
      <c r="K7" s="68">
        <v>24965</v>
      </c>
      <c r="L7" s="68">
        <v>23584</v>
      </c>
      <c r="M7" s="68">
        <v>24935</v>
      </c>
      <c r="N7" s="138">
        <f t="shared" si="0"/>
        <v>1.0121996697032656</v>
      </c>
      <c r="O7" s="138">
        <f t="shared" si="0"/>
        <v>1.0353987098173145</v>
      </c>
      <c r="P7" s="138">
        <f t="shared" si="1"/>
        <v>0.98592995789257476</v>
      </c>
      <c r="Q7" s="1"/>
      <c r="R7" s="1"/>
      <c r="S7" s="1"/>
      <c r="T7" s="1"/>
      <c r="U7" s="1"/>
      <c r="V7" s="1"/>
      <c r="W7" s="1"/>
      <c r="X7" s="1"/>
      <c r="Y7" s="1"/>
      <c r="Z7" s="1"/>
      <c r="AA7" s="1"/>
    </row>
    <row r="8" spans="1:27" ht="18.899999999999999" customHeight="1" x14ac:dyDescent="0.25">
      <c r="A8" s="51" t="s">
        <v>65</v>
      </c>
      <c r="B8" s="72">
        <v>11596</v>
      </c>
      <c r="C8" s="68">
        <v>11873</v>
      </c>
      <c r="D8" s="71">
        <v>12002</v>
      </c>
      <c r="E8" s="68">
        <v>214</v>
      </c>
      <c r="F8" s="68">
        <v>221</v>
      </c>
      <c r="G8" s="68">
        <v>205</v>
      </c>
      <c r="H8" s="72">
        <v>865</v>
      </c>
      <c r="I8" s="68">
        <v>960</v>
      </c>
      <c r="J8" s="71">
        <v>966</v>
      </c>
      <c r="K8" s="68">
        <v>12935</v>
      </c>
      <c r="L8" s="68">
        <v>12881</v>
      </c>
      <c r="M8" s="68">
        <v>12916</v>
      </c>
      <c r="N8" s="138">
        <f t="shared" si="0"/>
        <v>1.8454639530872716</v>
      </c>
      <c r="O8" s="138">
        <f t="shared" si="0"/>
        <v>1.8613661248210223</v>
      </c>
      <c r="P8" s="138">
        <f t="shared" si="1"/>
        <v>1.708048658556907</v>
      </c>
      <c r="Q8" s="1"/>
      <c r="R8" s="1"/>
      <c r="S8" s="1"/>
      <c r="T8" s="1"/>
      <c r="U8" s="1"/>
      <c r="V8" s="1"/>
      <c r="W8" s="1"/>
      <c r="X8" s="1"/>
      <c r="Y8" s="1"/>
      <c r="Z8" s="1"/>
      <c r="AA8" s="1"/>
    </row>
    <row r="9" spans="1:27" ht="18.899999999999999" customHeight="1" thickBot="1" x14ac:dyDescent="0.3">
      <c r="A9" s="11" t="s">
        <v>33</v>
      </c>
      <c r="B9" s="8">
        <f>SUM(B6:B8)</f>
        <v>35704</v>
      </c>
      <c r="C9" s="12">
        <f t="shared" ref="C9:M9" si="2">SUM(C6:C8)</f>
        <v>34974</v>
      </c>
      <c r="D9" s="73">
        <f t="shared" si="2"/>
        <v>36338</v>
      </c>
      <c r="E9" s="12">
        <f t="shared" si="2"/>
        <v>474</v>
      </c>
      <c r="F9" s="12">
        <f t="shared" si="2"/>
        <v>467</v>
      </c>
      <c r="G9" s="12">
        <f t="shared" si="2"/>
        <v>463</v>
      </c>
      <c r="H9" s="8">
        <f t="shared" si="2"/>
        <v>2301</v>
      </c>
      <c r="I9" s="12">
        <f t="shared" si="2"/>
        <v>2437</v>
      </c>
      <c r="J9" s="73">
        <f t="shared" si="2"/>
        <v>2576</v>
      </c>
      <c r="K9" s="12">
        <f t="shared" si="2"/>
        <v>43202</v>
      </c>
      <c r="L9" s="12">
        <f t="shared" si="2"/>
        <v>41058</v>
      </c>
      <c r="M9" s="12">
        <f t="shared" si="2"/>
        <v>42683</v>
      </c>
      <c r="N9" s="139">
        <f>E9/B9*100</f>
        <v>1.3275823437149898</v>
      </c>
      <c r="O9" s="118">
        <f>F9/C9*100</f>
        <v>1.3352776348144337</v>
      </c>
      <c r="P9" s="118">
        <f>G9/D9*100</f>
        <v>1.2741482745335462</v>
      </c>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3">
      <c r="A11" s="14" t="s">
        <v>158</v>
      </c>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thickBot="1" x14ac:dyDescent="0.3">
      <c r="A12" s="2"/>
      <c r="B12" s="2"/>
      <c r="C12" s="2"/>
      <c r="D12" s="2"/>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256" t="str">
        <f>+'1'!A4</f>
        <v>Janeiro-dezembro</v>
      </c>
      <c r="B13" s="251" t="s">
        <v>6</v>
      </c>
      <c r="C13" s="252"/>
      <c r="D13" s="253"/>
      <c r="E13" s="252" t="s">
        <v>29</v>
      </c>
      <c r="F13" s="252"/>
      <c r="G13" s="252"/>
      <c r="H13" s="251" t="s">
        <v>18</v>
      </c>
      <c r="I13" s="252"/>
      <c r="J13" s="253"/>
      <c r="K13" s="252" t="s">
        <v>19</v>
      </c>
      <c r="L13" s="252"/>
      <c r="M13" s="252"/>
      <c r="N13" s="251" t="s">
        <v>22</v>
      </c>
      <c r="O13" s="252"/>
      <c r="P13" s="252"/>
      <c r="Q13" s="1"/>
      <c r="R13" s="1"/>
      <c r="S13" s="1"/>
      <c r="T13" s="1"/>
      <c r="U13" s="1"/>
      <c r="V13" s="1"/>
      <c r="W13" s="1"/>
      <c r="X13" s="1"/>
      <c r="Y13" s="1"/>
      <c r="Z13" s="1"/>
      <c r="AA13" s="1"/>
    </row>
    <row r="14" spans="1:27" ht="18.899999999999999" customHeight="1" x14ac:dyDescent="0.25">
      <c r="A14" s="256"/>
      <c r="B14" s="265" t="s">
        <v>144</v>
      </c>
      <c r="C14" s="257"/>
      <c r="D14" s="257"/>
      <c r="E14" s="257"/>
      <c r="F14" s="257"/>
      <c r="G14" s="257"/>
      <c r="H14" s="257"/>
      <c r="I14" s="257"/>
      <c r="J14" s="257"/>
      <c r="K14" s="257"/>
      <c r="L14" s="257"/>
      <c r="M14" s="257"/>
      <c r="N14" s="257"/>
      <c r="O14" s="257"/>
      <c r="P14" s="257"/>
      <c r="Q14" s="1"/>
      <c r="R14" s="1"/>
      <c r="S14" s="1"/>
      <c r="T14" s="1"/>
      <c r="U14" s="1"/>
      <c r="V14" s="1"/>
      <c r="W14" s="1"/>
      <c r="X14" s="1"/>
      <c r="Y14" s="1"/>
      <c r="Z14" s="1"/>
      <c r="AA14" s="1"/>
    </row>
    <row r="15" spans="1:27" ht="18.899999999999999" customHeight="1" x14ac:dyDescent="0.25">
      <c r="A15" s="5"/>
      <c r="B15" s="74" t="s">
        <v>183</v>
      </c>
      <c r="C15" s="75" t="s">
        <v>184</v>
      </c>
      <c r="D15" s="75"/>
      <c r="E15" s="74" t="s">
        <v>183</v>
      </c>
      <c r="F15" s="75" t="s">
        <v>184</v>
      </c>
      <c r="G15" s="75"/>
      <c r="H15" s="74" t="s">
        <v>183</v>
      </c>
      <c r="I15" s="75" t="s">
        <v>184</v>
      </c>
      <c r="J15" s="76"/>
      <c r="K15" s="74" t="s">
        <v>183</v>
      </c>
      <c r="L15" s="75" t="s">
        <v>184</v>
      </c>
      <c r="M15" s="75"/>
      <c r="N15" s="74" t="s">
        <v>183</v>
      </c>
      <c r="O15" s="75" t="s">
        <v>184</v>
      </c>
      <c r="P15" s="76"/>
      <c r="Q15" s="1"/>
      <c r="R15" s="1"/>
      <c r="S15" s="1"/>
      <c r="T15" s="1"/>
      <c r="U15" s="1"/>
      <c r="V15" s="1"/>
      <c r="W15" s="1"/>
      <c r="X15" s="1"/>
      <c r="Y15" s="1"/>
      <c r="Z15" s="1"/>
      <c r="AA15" s="1"/>
    </row>
    <row r="16" spans="1:27" ht="18.899999999999999" customHeight="1" x14ac:dyDescent="0.25">
      <c r="A16" s="51" t="s">
        <v>63</v>
      </c>
      <c r="B16" s="78">
        <f>(D6/B6)-1</f>
        <v>-8.9001311598276178E-2</v>
      </c>
      <c r="C16" s="79">
        <f>(D6/C6)-1</f>
        <v>4.4692737430167551E-2</v>
      </c>
      <c r="D16" s="80"/>
      <c r="E16" s="81">
        <f>(G6/E6)-1</f>
        <v>-5.7142857142857162E-2</v>
      </c>
      <c r="F16" s="81">
        <f>(G6/F6)-1</f>
        <v>0.19999999999999996</v>
      </c>
      <c r="G16" s="82"/>
      <c r="H16" s="83">
        <f>(J6/H6)-1</f>
        <v>-7.4492099322799099E-2</v>
      </c>
      <c r="I16" s="81">
        <f>(J6/I6)-1</f>
        <v>0.14525139664804465</v>
      </c>
      <c r="J16" s="84"/>
      <c r="K16" s="81">
        <f>(M6/K6)-1</f>
        <v>-8.864579403998496E-2</v>
      </c>
      <c r="L16" s="81">
        <f>(M6/L6)-1</f>
        <v>5.203570650990641E-2</v>
      </c>
      <c r="M16" s="82"/>
      <c r="N16" s="83">
        <f>(P6/N6)-1</f>
        <v>3.4970911441499553E-2</v>
      </c>
      <c r="O16" s="81">
        <f>(P6/O6)-1</f>
        <v>0.14866310160427809</v>
      </c>
      <c r="P16" s="31"/>
      <c r="Q16" s="1"/>
      <c r="R16" s="1"/>
      <c r="S16" s="1"/>
      <c r="T16" s="1"/>
      <c r="U16" s="1"/>
      <c r="V16" s="1"/>
      <c r="W16" s="1"/>
      <c r="X16" s="1"/>
      <c r="Y16" s="1"/>
      <c r="Z16" s="1"/>
      <c r="AA16" s="1"/>
    </row>
    <row r="17" spans="1:27" ht="18.899999999999999" customHeight="1" x14ac:dyDescent="0.25">
      <c r="A17" s="51" t="s">
        <v>64</v>
      </c>
      <c r="B17" s="83">
        <f t="shared" ref="B17:B18" si="3">(D7/B7)-1</f>
        <v>3.7451387779020795E-2</v>
      </c>
      <c r="C17" s="81">
        <f t="shared" ref="C17:C19" si="4">(D7/C7)-1</f>
        <v>5.5673009161381293E-2</v>
      </c>
      <c r="D17" s="84"/>
      <c r="E17" s="81">
        <f t="shared" ref="E17:E18" si="5">(G7/E7)-1</f>
        <v>1.0526315789473717E-2</v>
      </c>
      <c r="F17" s="81">
        <f t="shared" ref="F17:F19" si="6">(G7/F7)-1</f>
        <v>5.2356020942407877E-3</v>
      </c>
      <c r="G17" s="82"/>
      <c r="H17" s="83">
        <f t="shared" ref="H17:H18" si="7">(J7/H7)-1</f>
        <v>0.2084592145015105</v>
      </c>
      <c r="I17" s="81">
        <f t="shared" ref="I17:I19" si="8">(J7/I7)-1</f>
        <v>7.2386058981233292E-2</v>
      </c>
      <c r="J17" s="84"/>
      <c r="K17" s="81">
        <f t="shared" ref="K17:K18" si="9">(M7/K7)-1</f>
        <v>-1.2016823552973843E-3</v>
      </c>
      <c r="L17" s="81">
        <f t="shared" ref="L17:L19" si="10">(M7/L7)-1</f>
        <v>5.7284599728629537E-2</v>
      </c>
      <c r="M17" s="82"/>
      <c r="N17" s="83">
        <f t="shared" ref="N17:N19" si="11">(P7/N7)-1</f>
        <v>-2.5953092652551413E-2</v>
      </c>
      <c r="O17" s="81">
        <f t="shared" ref="O17:O19" si="12">(P7/O7)-1</f>
        <v>-4.7777490406056278E-2</v>
      </c>
      <c r="P17" s="31"/>
      <c r="Q17" s="1"/>
      <c r="R17" s="1"/>
      <c r="S17" s="1"/>
      <c r="T17" s="1"/>
      <c r="U17" s="1"/>
      <c r="V17" s="1"/>
      <c r="W17" s="1"/>
      <c r="X17" s="1"/>
      <c r="Y17" s="1"/>
      <c r="Z17" s="1"/>
      <c r="AA17" s="1"/>
    </row>
    <row r="18" spans="1:27" ht="18.899999999999999" customHeight="1" x14ac:dyDescent="0.25">
      <c r="A18" s="51" t="s">
        <v>65</v>
      </c>
      <c r="B18" s="83">
        <f t="shared" si="3"/>
        <v>3.5012073128665167E-2</v>
      </c>
      <c r="C18" s="81">
        <f t="shared" si="4"/>
        <v>1.0864987787416736E-2</v>
      </c>
      <c r="D18" s="84"/>
      <c r="E18" s="81">
        <f t="shared" si="5"/>
        <v>-4.2056074766355089E-2</v>
      </c>
      <c r="F18" s="81">
        <f t="shared" si="6"/>
        <v>-7.2398190045248834E-2</v>
      </c>
      <c r="G18" s="82"/>
      <c r="H18" s="83">
        <f t="shared" si="7"/>
        <v>0.11676300578034682</v>
      </c>
      <c r="I18" s="81">
        <f t="shared" si="8"/>
        <v>6.2500000000000888E-3</v>
      </c>
      <c r="J18" s="84"/>
      <c r="K18" s="81">
        <f t="shared" si="9"/>
        <v>-1.468882875918065E-3</v>
      </c>
      <c r="L18" s="81">
        <f t="shared" si="10"/>
        <v>2.7171803431411679E-3</v>
      </c>
      <c r="M18" s="82"/>
      <c r="N18" s="83">
        <f t="shared" si="11"/>
        <v>-7.4461110064210634E-2</v>
      </c>
      <c r="O18" s="81">
        <f t="shared" si="12"/>
        <v>-8.2368247825965635E-2</v>
      </c>
      <c r="P18" s="31"/>
      <c r="Q18" s="1"/>
      <c r="R18" s="1"/>
      <c r="S18" s="1"/>
      <c r="T18" s="1"/>
      <c r="U18" s="1"/>
      <c r="V18" s="1"/>
      <c r="W18" s="1"/>
      <c r="X18" s="1"/>
      <c r="Y18" s="1"/>
      <c r="Z18" s="1"/>
      <c r="AA18" s="1"/>
    </row>
    <row r="19" spans="1:27" ht="18.899999999999999" customHeight="1" thickBot="1" x14ac:dyDescent="0.3">
      <c r="A19" s="11" t="s">
        <v>33</v>
      </c>
      <c r="B19" s="90">
        <f>(D9/B9)-1</f>
        <v>1.7757114048846168E-2</v>
      </c>
      <c r="C19" s="88">
        <f t="shared" si="4"/>
        <v>3.9000400297363846E-2</v>
      </c>
      <c r="D19" s="109"/>
      <c r="E19" s="88">
        <f>(G9/E9)-1</f>
        <v>-2.320675105485237E-2</v>
      </c>
      <c r="F19" s="88">
        <f t="shared" si="6"/>
        <v>-8.565310492505307E-3</v>
      </c>
      <c r="G19" s="136"/>
      <c r="H19" s="90">
        <f>(J9/H9)-1</f>
        <v>0.11951325510647548</v>
      </c>
      <c r="I19" s="88">
        <f t="shared" si="8"/>
        <v>5.7037340993024266E-2</v>
      </c>
      <c r="J19" s="109"/>
      <c r="K19" s="88">
        <f>(M9/K9)-1</f>
        <v>-1.2013332716077962E-2</v>
      </c>
      <c r="L19" s="88">
        <f t="shared" si="10"/>
        <v>3.9578157728092034E-2</v>
      </c>
      <c r="M19" s="136"/>
      <c r="N19" s="90">
        <f t="shared" si="11"/>
        <v>-4.0249156245870554E-2</v>
      </c>
      <c r="O19" s="88">
        <f t="shared" si="12"/>
        <v>-4.578026223691134E-2</v>
      </c>
      <c r="P19" s="137"/>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37" spans="7:9" x14ac:dyDescent="0.25">
      <c r="G37" s="1"/>
    </row>
    <row r="48" spans="7:9" x14ac:dyDescent="0.25">
      <c r="I48" s="1"/>
    </row>
  </sheetData>
  <mergeCells count="13">
    <mergeCell ref="N4:P4"/>
    <mergeCell ref="A4:A5"/>
    <mergeCell ref="B4:D4"/>
    <mergeCell ref="E4:G4"/>
    <mergeCell ref="H4:J4"/>
    <mergeCell ref="K4:M4"/>
    <mergeCell ref="A13:A14"/>
    <mergeCell ref="N13:P13"/>
    <mergeCell ref="B14:P14"/>
    <mergeCell ref="B13:D13"/>
    <mergeCell ref="E13:G13"/>
    <mergeCell ref="H13:J13"/>
    <mergeCell ref="K13:M13"/>
  </mergeCells>
  <printOptions horizontalCentered="1"/>
  <pageMargins left="0.23622047244094491" right="0.23622047244094491" top="0.74803149606299213" bottom="0.74803149606299213" header="0.31496062992125984" footer="0.31496062992125984"/>
  <pageSetup paperSize="9" scale="71" orientation="portrait" verticalDpi="0" r:id="rId1"/>
  <ignoredErrors>
    <ignoredError sqref="B9 C9:M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6C14-E1D1-4233-95DD-5C93E7AEF2DC}">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22.109375" style="3" customWidth="1"/>
    <col min="2" max="16" width="7.88671875" style="3" customWidth="1"/>
    <col min="17" max="17" width="2.44140625" style="3" customWidth="1"/>
    <col min="18" max="16384" width="9.109375" style="3"/>
  </cols>
  <sheetData>
    <row r="1" spans="1:27" ht="5.25" customHeight="1" x14ac:dyDescent="0.25"/>
    <row r="2" spans="1:27" ht="18.899999999999999" customHeight="1" x14ac:dyDescent="0.3">
      <c r="A2" s="14" t="s">
        <v>159</v>
      </c>
      <c r="B2" s="15"/>
      <c r="C2" s="2"/>
      <c r="D2" s="2"/>
      <c r="E2" s="2"/>
      <c r="F2" s="2"/>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56" t="str">
        <f>+'1'!A4</f>
        <v>Janeiro-dezembro</v>
      </c>
      <c r="B4" s="252" t="s">
        <v>6</v>
      </c>
      <c r="C4" s="252"/>
      <c r="D4" s="253"/>
      <c r="E4" s="252" t="s">
        <v>29</v>
      </c>
      <c r="F4" s="252"/>
      <c r="G4" s="252"/>
      <c r="H4" s="251" t="s">
        <v>18</v>
      </c>
      <c r="I4" s="252"/>
      <c r="J4" s="253"/>
      <c r="K4" s="252" t="s">
        <v>19</v>
      </c>
      <c r="L4" s="252"/>
      <c r="M4" s="252"/>
      <c r="N4" s="251" t="s">
        <v>22</v>
      </c>
      <c r="O4" s="252"/>
      <c r="P4" s="252"/>
      <c r="Q4" s="1"/>
      <c r="R4" s="1"/>
      <c r="S4" s="1"/>
      <c r="T4" s="1"/>
      <c r="U4" s="1"/>
      <c r="V4" s="1"/>
      <c r="W4" s="1"/>
      <c r="X4" s="1"/>
      <c r="Y4" s="1"/>
      <c r="Z4" s="1"/>
      <c r="AA4" s="1"/>
    </row>
    <row r="5" spans="1:27" ht="30" customHeight="1" x14ac:dyDescent="0.25">
      <c r="A5" s="256"/>
      <c r="B5" s="18">
        <v>2019</v>
      </c>
      <c r="C5" s="18">
        <v>2023</v>
      </c>
      <c r="D5" s="204">
        <v>2024</v>
      </c>
      <c r="E5" s="18">
        <v>2019</v>
      </c>
      <c r="F5" s="18">
        <v>2023</v>
      </c>
      <c r="G5" s="204">
        <v>2024</v>
      </c>
      <c r="H5" s="18">
        <v>2019</v>
      </c>
      <c r="I5" s="18">
        <v>2023</v>
      </c>
      <c r="J5" s="204">
        <v>2024</v>
      </c>
      <c r="K5" s="18">
        <v>2019</v>
      </c>
      <c r="L5" s="18">
        <v>2023</v>
      </c>
      <c r="M5" s="204">
        <v>2024</v>
      </c>
      <c r="N5" s="18">
        <v>2019</v>
      </c>
      <c r="O5" s="18">
        <v>2023</v>
      </c>
      <c r="P5" s="204">
        <v>2024</v>
      </c>
      <c r="Q5" s="1"/>
      <c r="R5" s="1"/>
      <c r="S5" s="1"/>
      <c r="T5" s="1"/>
      <c r="U5" s="1"/>
      <c r="V5" s="1"/>
      <c r="W5" s="1"/>
      <c r="X5" s="1"/>
      <c r="Y5" s="1"/>
      <c r="Z5" s="1"/>
      <c r="AA5" s="1"/>
    </row>
    <row r="6" spans="1:27" ht="18.899999999999999" customHeight="1" x14ac:dyDescent="0.25">
      <c r="A6" s="51" t="s">
        <v>66</v>
      </c>
      <c r="B6" s="134">
        <v>27898</v>
      </c>
      <c r="C6" s="42">
        <v>27641</v>
      </c>
      <c r="D6" s="40">
        <v>28647</v>
      </c>
      <c r="E6" s="134">
        <v>226</v>
      </c>
      <c r="F6" s="42">
        <v>221</v>
      </c>
      <c r="G6" s="42">
        <v>253</v>
      </c>
      <c r="H6" s="36">
        <v>1439</v>
      </c>
      <c r="I6" s="37">
        <v>1622</v>
      </c>
      <c r="J6" s="135">
        <v>1724</v>
      </c>
      <c r="K6" s="42">
        <v>32944</v>
      </c>
      <c r="L6" s="42">
        <v>31635</v>
      </c>
      <c r="M6" s="135">
        <v>32866</v>
      </c>
      <c r="N6" s="200">
        <f t="shared" ref="N6:N7" si="0">E6/B6*100</f>
        <v>0.8100939135421894</v>
      </c>
      <c r="O6" s="200">
        <f t="shared" ref="O6:O7" si="1">F6/C6*100</f>
        <v>0.79953691979306096</v>
      </c>
      <c r="P6" s="200">
        <f t="shared" ref="P6:P7" si="2">G6/D6*100</f>
        <v>0.88316403113764086</v>
      </c>
      <c r="Q6" s="1"/>
      <c r="R6" s="1"/>
      <c r="S6" s="1"/>
      <c r="T6" s="1"/>
      <c r="U6" s="1"/>
      <c r="V6" s="1"/>
      <c r="W6" s="1"/>
      <c r="X6" s="1"/>
      <c r="Y6" s="1"/>
      <c r="Z6" s="1"/>
      <c r="AA6" s="1"/>
    </row>
    <row r="7" spans="1:27" ht="18.899999999999999" customHeight="1" x14ac:dyDescent="0.25">
      <c r="A7" s="51" t="s">
        <v>67</v>
      </c>
      <c r="B7" s="134">
        <v>7806</v>
      </c>
      <c r="C7" s="42">
        <v>7333</v>
      </c>
      <c r="D7" s="40">
        <v>7691</v>
      </c>
      <c r="E7" s="134">
        <v>248</v>
      </c>
      <c r="F7" s="42">
        <v>246</v>
      </c>
      <c r="G7" s="42">
        <v>210</v>
      </c>
      <c r="H7" s="39">
        <v>862</v>
      </c>
      <c r="I7" s="42">
        <v>815</v>
      </c>
      <c r="J7" s="40">
        <v>852</v>
      </c>
      <c r="K7" s="42">
        <v>10258</v>
      </c>
      <c r="L7" s="42">
        <v>9423</v>
      </c>
      <c r="M7" s="40">
        <v>9817</v>
      </c>
      <c r="N7" s="200">
        <f t="shared" si="0"/>
        <v>3.1770433000256211</v>
      </c>
      <c r="O7" s="200">
        <f t="shared" si="1"/>
        <v>3.3546979408154916</v>
      </c>
      <c r="P7" s="200">
        <f t="shared" si="2"/>
        <v>2.7304641789104149</v>
      </c>
      <c r="Q7" s="1"/>
      <c r="R7" s="1"/>
      <c r="S7" s="1"/>
      <c r="T7" s="1"/>
      <c r="U7" s="1"/>
      <c r="V7" s="1"/>
      <c r="W7" s="1"/>
      <c r="X7" s="1"/>
      <c r="Y7" s="1"/>
      <c r="Z7" s="1"/>
      <c r="AA7" s="1"/>
    </row>
    <row r="8" spans="1:27" ht="18.899999999999999" customHeight="1" thickBot="1" x14ac:dyDescent="0.3">
      <c r="A8" s="11" t="s">
        <v>33</v>
      </c>
      <c r="B8" s="8">
        <f>SUM(B6:B7)</f>
        <v>35704</v>
      </c>
      <c r="C8" s="12">
        <f t="shared" ref="C8:G8" si="3">SUM(C6:C7)</f>
        <v>34974</v>
      </c>
      <c r="D8" s="73">
        <f t="shared" si="3"/>
        <v>36338</v>
      </c>
      <c r="E8" s="12">
        <f t="shared" si="3"/>
        <v>474</v>
      </c>
      <c r="F8" s="12">
        <f t="shared" si="3"/>
        <v>467</v>
      </c>
      <c r="G8" s="12">
        <f t="shared" si="3"/>
        <v>463</v>
      </c>
      <c r="H8" s="8">
        <f t="shared" ref="H8" si="4">SUM(H6:H7)</f>
        <v>2301</v>
      </c>
      <c r="I8" s="12">
        <f t="shared" ref="I8" si="5">SUM(I6:I7)</f>
        <v>2437</v>
      </c>
      <c r="J8" s="73">
        <f t="shared" ref="J8" si="6">SUM(J6:J7)</f>
        <v>2576</v>
      </c>
      <c r="K8" s="12">
        <f t="shared" ref="K8" si="7">SUM(K6:K7)</f>
        <v>43202</v>
      </c>
      <c r="L8" s="12">
        <f t="shared" ref="L8" si="8">SUM(L6:L7)</f>
        <v>41058</v>
      </c>
      <c r="M8" s="73">
        <f t="shared" ref="M8" si="9">SUM(M6:M7)</f>
        <v>42683</v>
      </c>
      <c r="N8" s="118">
        <f t="shared" ref="N8:P8" si="10">E8/B8*100</f>
        <v>1.3275823437149898</v>
      </c>
      <c r="O8" s="118">
        <f t="shared" si="10"/>
        <v>1.3352776348144337</v>
      </c>
      <c r="P8" s="118">
        <f t="shared" si="10"/>
        <v>1.2741482745335462</v>
      </c>
      <c r="Q8" s="1"/>
      <c r="R8" s="1"/>
      <c r="S8" s="1"/>
      <c r="T8" s="1"/>
      <c r="U8" s="1"/>
      <c r="V8" s="1"/>
      <c r="W8" s="1"/>
      <c r="X8" s="1"/>
      <c r="Y8" s="1"/>
      <c r="Z8" s="1"/>
      <c r="AA8" s="1"/>
    </row>
    <row r="9" spans="1:27" ht="18.899999999999999" customHeight="1" x14ac:dyDescent="0.25">
      <c r="A9" s="1"/>
      <c r="B9" s="1"/>
      <c r="C9" s="1"/>
      <c r="D9" s="1"/>
      <c r="E9" s="1"/>
      <c r="F9" s="1"/>
      <c r="G9" s="1"/>
      <c r="H9" s="1"/>
      <c r="I9" s="1"/>
      <c r="J9" s="1"/>
      <c r="K9" s="1"/>
      <c r="L9" s="1"/>
      <c r="M9" s="1"/>
      <c r="N9" s="1"/>
      <c r="O9" s="1"/>
      <c r="P9" s="1"/>
      <c r="Q9" s="1"/>
      <c r="R9" s="1"/>
      <c r="S9" s="1"/>
      <c r="T9" s="1"/>
      <c r="U9" s="1"/>
      <c r="V9" s="1"/>
      <c r="W9" s="1"/>
      <c r="X9" s="1"/>
      <c r="Y9" s="1"/>
      <c r="Z9" s="1"/>
      <c r="AA9" s="1"/>
    </row>
    <row r="10" spans="1:27" ht="18.899999999999999" customHeight="1" x14ac:dyDescent="0.3">
      <c r="A10" s="14" t="s">
        <v>162</v>
      </c>
      <c r="B10" s="2"/>
      <c r="C10" s="2"/>
      <c r="D10" s="2"/>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thickBot="1" x14ac:dyDescent="0.3">
      <c r="A11" s="2"/>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256" t="str">
        <f>+'1'!A4</f>
        <v>Janeiro-dezembro</v>
      </c>
      <c r="B12" s="251" t="s">
        <v>6</v>
      </c>
      <c r="C12" s="252"/>
      <c r="D12" s="253"/>
      <c r="E12" s="252" t="s">
        <v>29</v>
      </c>
      <c r="F12" s="252"/>
      <c r="G12" s="252"/>
      <c r="H12" s="251" t="s">
        <v>18</v>
      </c>
      <c r="I12" s="252"/>
      <c r="J12" s="253"/>
      <c r="K12" s="252" t="s">
        <v>19</v>
      </c>
      <c r="L12" s="252"/>
      <c r="M12" s="252"/>
      <c r="N12" s="251" t="s">
        <v>22</v>
      </c>
      <c r="O12" s="252"/>
      <c r="P12" s="252"/>
      <c r="Q12" s="1"/>
      <c r="R12" s="1"/>
      <c r="S12" s="1"/>
      <c r="T12" s="1"/>
      <c r="U12" s="1"/>
      <c r="V12" s="1"/>
      <c r="W12" s="1"/>
      <c r="X12" s="1"/>
      <c r="Y12" s="1"/>
      <c r="Z12" s="1"/>
      <c r="AA12" s="1"/>
    </row>
    <row r="13" spans="1:27" ht="18.899999999999999" customHeight="1" x14ac:dyDescent="0.25">
      <c r="A13" s="256"/>
      <c r="B13" s="265" t="s">
        <v>144</v>
      </c>
      <c r="C13" s="257"/>
      <c r="D13" s="257"/>
      <c r="E13" s="257"/>
      <c r="F13" s="257"/>
      <c r="G13" s="257"/>
      <c r="H13" s="257"/>
      <c r="I13" s="257"/>
      <c r="J13" s="257"/>
      <c r="K13" s="257"/>
      <c r="L13" s="257"/>
      <c r="M13" s="257"/>
      <c r="N13" s="257"/>
      <c r="O13" s="257"/>
      <c r="P13" s="257"/>
      <c r="Q13" s="1"/>
      <c r="R13" s="1"/>
      <c r="S13" s="1"/>
      <c r="T13" s="1"/>
      <c r="U13" s="1"/>
      <c r="V13" s="1"/>
      <c r="W13" s="1"/>
      <c r="X13" s="1"/>
      <c r="Y13" s="1"/>
      <c r="Z13" s="1"/>
      <c r="AA13" s="1"/>
    </row>
    <row r="14" spans="1:27" ht="18.899999999999999" customHeight="1" x14ac:dyDescent="0.25">
      <c r="A14" s="5"/>
      <c r="B14" s="74" t="s">
        <v>183</v>
      </c>
      <c r="C14" s="75" t="s">
        <v>184</v>
      </c>
      <c r="D14" s="75"/>
      <c r="E14" s="74" t="s">
        <v>183</v>
      </c>
      <c r="F14" s="75" t="s">
        <v>184</v>
      </c>
      <c r="G14" s="75"/>
      <c r="H14" s="74" t="s">
        <v>183</v>
      </c>
      <c r="I14" s="75" t="s">
        <v>184</v>
      </c>
      <c r="J14" s="76"/>
      <c r="K14" s="74" t="s">
        <v>183</v>
      </c>
      <c r="L14" s="75" t="s">
        <v>184</v>
      </c>
      <c r="M14" s="75"/>
      <c r="N14" s="74" t="s">
        <v>183</v>
      </c>
      <c r="O14" s="75" t="s">
        <v>184</v>
      </c>
      <c r="P14" s="76"/>
      <c r="Q14" s="1"/>
      <c r="R14" s="1"/>
      <c r="S14" s="1"/>
      <c r="T14" s="1"/>
      <c r="U14" s="1"/>
      <c r="V14" s="1"/>
      <c r="W14" s="1"/>
      <c r="X14" s="1"/>
      <c r="Y14" s="1"/>
      <c r="Z14" s="1"/>
      <c r="AA14" s="1"/>
    </row>
    <row r="15" spans="1:27" ht="18.899999999999999" customHeight="1" x14ac:dyDescent="0.25">
      <c r="A15" s="51" t="s">
        <v>66</v>
      </c>
      <c r="B15" s="78">
        <f>(D6/B6)-1</f>
        <v>2.6847802709871749E-2</v>
      </c>
      <c r="C15" s="79">
        <f>(D6/C6)-1</f>
        <v>3.6395210014109391E-2</v>
      </c>
      <c r="D15" s="80"/>
      <c r="E15" s="81">
        <f>(G6/E6)-1</f>
        <v>0.11946902654867264</v>
      </c>
      <c r="F15" s="81">
        <f>(G6/F6)-1</f>
        <v>0.14479638009049767</v>
      </c>
      <c r="G15" s="82"/>
      <c r="H15" s="78">
        <f>(J6/H6)-1</f>
        <v>0.19805420430854759</v>
      </c>
      <c r="I15" s="79">
        <f>(J6/I6)-1</f>
        <v>6.288532675708991E-2</v>
      </c>
      <c r="J15" s="80"/>
      <c r="K15" s="78">
        <f>(M6/K6)-1</f>
        <v>-2.3676542010684365E-3</v>
      </c>
      <c r="L15" s="79">
        <f>(M6/L6)-1</f>
        <v>3.891259680733361E-2</v>
      </c>
      <c r="M15" s="80"/>
      <c r="N15" s="81">
        <f>(P6/N6)-1</f>
        <v>9.0199563746810041E-2</v>
      </c>
      <c r="O15" s="81">
        <f>(P6/O6)-1</f>
        <v>0.10459443369572541</v>
      </c>
      <c r="P15" s="31"/>
      <c r="Q15" s="1"/>
      <c r="R15" s="1"/>
      <c r="S15" s="1"/>
      <c r="T15" s="1"/>
      <c r="U15" s="1"/>
      <c r="V15" s="1"/>
      <c r="W15" s="1"/>
      <c r="X15" s="1"/>
      <c r="Y15" s="1"/>
      <c r="Z15" s="1"/>
      <c r="AA15" s="1"/>
    </row>
    <row r="16" spans="1:27" ht="18.899999999999999" customHeight="1" x14ac:dyDescent="0.25">
      <c r="A16" s="51" t="s">
        <v>67</v>
      </c>
      <c r="B16" s="83">
        <f t="shared" ref="B16:B17" si="11">(D7/B7)-1</f>
        <v>-1.4732257238022073E-2</v>
      </c>
      <c r="C16" s="81">
        <f t="shared" ref="C16:C17" si="12">(D7/C7)-1</f>
        <v>4.8820400927314989E-2</v>
      </c>
      <c r="D16" s="84"/>
      <c r="E16" s="81">
        <f t="shared" ref="E16:E17" si="13">(G7/E7)-1</f>
        <v>-0.15322580645161288</v>
      </c>
      <c r="F16" s="81">
        <f t="shared" ref="F16:F17" si="14">(G7/F7)-1</f>
        <v>-0.14634146341463417</v>
      </c>
      <c r="G16" s="82"/>
      <c r="H16" s="83">
        <f t="shared" ref="H16:H17" si="15">(J7/H7)-1</f>
        <v>-1.1600928074245953E-2</v>
      </c>
      <c r="I16" s="81">
        <f t="shared" ref="I16:I17" si="16">(J7/I7)-1</f>
        <v>4.5398773006134929E-2</v>
      </c>
      <c r="J16" s="84"/>
      <c r="K16" s="83">
        <f t="shared" ref="K16:K17" si="17">(M7/K7)-1</f>
        <v>-4.2990836420354839E-2</v>
      </c>
      <c r="L16" s="81">
        <f t="shared" ref="L16:L17" si="18">(M7/L7)-1</f>
        <v>4.1812586225193682E-2</v>
      </c>
      <c r="M16" s="84"/>
      <c r="N16" s="81">
        <f t="shared" ref="N16:N17" si="19">(P7/N7)-1</f>
        <v>-0.14056437981553627</v>
      </c>
      <c r="O16" s="81">
        <f t="shared" ref="O16:O17" si="20">(P7/O7)-1</f>
        <v>-0.18607748683129788</v>
      </c>
      <c r="P16" s="31"/>
      <c r="Q16" s="1"/>
      <c r="R16" s="1"/>
      <c r="S16" s="1"/>
      <c r="T16" s="1"/>
      <c r="U16" s="1"/>
      <c r="V16" s="1"/>
      <c r="W16" s="1"/>
      <c r="X16" s="1"/>
      <c r="Y16" s="1"/>
      <c r="Z16" s="1"/>
      <c r="AA16" s="1"/>
    </row>
    <row r="17" spans="1:27" ht="18.899999999999999" customHeight="1" thickBot="1" x14ac:dyDescent="0.3">
      <c r="A17" s="11" t="s">
        <v>33</v>
      </c>
      <c r="B17" s="90">
        <f t="shared" si="11"/>
        <v>1.7757114048846168E-2</v>
      </c>
      <c r="C17" s="88">
        <f t="shared" si="12"/>
        <v>3.9000400297363846E-2</v>
      </c>
      <c r="D17" s="109"/>
      <c r="E17" s="88">
        <f t="shared" si="13"/>
        <v>-2.320675105485237E-2</v>
      </c>
      <c r="F17" s="88">
        <f t="shared" si="14"/>
        <v>-8.565310492505307E-3</v>
      </c>
      <c r="G17" s="136"/>
      <c r="H17" s="90">
        <f t="shared" si="15"/>
        <v>0.11951325510647548</v>
      </c>
      <c r="I17" s="88">
        <f t="shared" si="16"/>
        <v>5.7037340993024266E-2</v>
      </c>
      <c r="J17" s="109"/>
      <c r="K17" s="90">
        <f t="shared" si="17"/>
        <v>-1.2013332716077962E-2</v>
      </c>
      <c r="L17" s="88">
        <f t="shared" si="18"/>
        <v>3.9578157728092034E-2</v>
      </c>
      <c r="M17" s="109"/>
      <c r="N17" s="88">
        <f t="shared" si="19"/>
        <v>-4.0249156245870554E-2</v>
      </c>
      <c r="O17" s="88">
        <f t="shared" si="20"/>
        <v>-4.578026223691134E-2</v>
      </c>
      <c r="P17" s="137"/>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13">
    <mergeCell ref="N4:P4"/>
    <mergeCell ref="A4:A5"/>
    <mergeCell ref="B4:D4"/>
    <mergeCell ref="E4:G4"/>
    <mergeCell ref="H4:J4"/>
    <mergeCell ref="K4:M4"/>
    <mergeCell ref="A12:A13"/>
    <mergeCell ref="N12:P12"/>
    <mergeCell ref="B13:P13"/>
    <mergeCell ref="B12:D12"/>
    <mergeCell ref="E12:G12"/>
    <mergeCell ref="H12:J12"/>
    <mergeCell ref="K12:M12"/>
  </mergeCells>
  <printOptions horizontalCentered="1"/>
  <pageMargins left="0.23622047244094491" right="0.23622047244094491" top="0.74803149606299213" bottom="0.74803149606299213" header="0.31496062992125984" footer="0.31496062992125984"/>
  <pageSetup paperSize="9" scale="69" orientation="portrait" verticalDpi="0" r:id="rId1"/>
  <ignoredErrors>
    <ignoredError sqref="B8:M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17EA-C0BD-44F7-949F-6BC5A0E11F4F}">
  <sheetPr>
    <pageSetUpPr fitToPage="1"/>
  </sheetPr>
  <dimension ref="A1:AA48"/>
  <sheetViews>
    <sheetView showGridLines="0" zoomScaleNormal="100" workbookViewId="0">
      <selection activeCell="G2" sqref="G2"/>
    </sheetView>
  </sheetViews>
  <sheetFormatPr defaultColWidth="9.109375" defaultRowHeight="12" x14ac:dyDescent="0.3"/>
  <cols>
    <col min="1" max="1" width="18.6640625" style="114" customWidth="1"/>
    <col min="2" max="16" width="7.88671875" style="114" customWidth="1"/>
    <col min="17" max="17" width="3.109375" style="114" customWidth="1"/>
    <col min="18" max="16384" width="9.109375" style="114"/>
  </cols>
  <sheetData>
    <row r="1" spans="1:27" ht="7.5" customHeight="1" x14ac:dyDescent="0.3"/>
    <row r="2" spans="1:27" ht="18.899999999999999" customHeight="1" x14ac:dyDescent="0.3">
      <c r="A2" s="115" t="s">
        <v>160</v>
      </c>
      <c r="B2" s="116"/>
      <c r="C2" s="117"/>
      <c r="D2" s="117"/>
      <c r="E2" s="117"/>
      <c r="F2" s="57"/>
      <c r="G2" s="57"/>
      <c r="H2" s="57"/>
      <c r="I2" s="57"/>
      <c r="J2" s="57"/>
      <c r="K2" s="57"/>
      <c r="L2" s="57"/>
      <c r="M2" s="57"/>
      <c r="N2" s="57"/>
      <c r="O2" s="57"/>
      <c r="P2" s="57"/>
      <c r="Q2" s="57"/>
      <c r="R2" s="57"/>
      <c r="S2" s="57"/>
      <c r="T2" s="57"/>
      <c r="U2" s="57"/>
      <c r="V2" s="57"/>
      <c r="W2" s="57"/>
      <c r="X2" s="57"/>
      <c r="Y2" s="57"/>
      <c r="Z2" s="57"/>
      <c r="AA2" s="57"/>
    </row>
    <row r="3" spans="1:27" ht="18.899999999999999" customHeight="1" thickBot="1" x14ac:dyDescent="0.35">
      <c r="A3" s="117"/>
      <c r="B3" s="117"/>
      <c r="C3" s="117"/>
      <c r="D3" s="117"/>
      <c r="E3" s="117"/>
      <c r="F3" s="57"/>
      <c r="G3" s="57"/>
      <c r="H3" s="57"/>
      <c r="I3" s="57"/>
      <c r="J3" s="57"/>
      <c r="K3" s="57"/>
      <c r="L3" s="57"/>
      <c r="M3" s="57"/>
      <c r="N3" s="57"/>
      <c r="O3" s="57"/>
      <c r="P3" s="57"/>
      <c r="Q3" s="57"/>
      <c r="R3" s="57"/>
      <c r="S3" s="57"/>
      <c r="T3" s="57"/>
      <c r="U3" s="57"/>
      <c r="V3" s="57"/>
      <c r="W3" s="57"/>
      <c r="X3" s="57"/>
      <c r="Y3" s="57"/>
      <c r="Z3" s="57"/>
      <c r="AA3" s="57"/>
    </row>
    <row r="4" spans="1:27" ht="18.899999999999999" customHeight="1" x14ac:dyDescent="0.3">
      <c r="A4" s="256" t="str">
        <f>+'1'!A4</f>
        <v>Janeiro-dezembro</v>
      </c>
      <c r="B4" s="251" t="s">
        <v>6</v>
      </c>
      <c r="C4" s="252"/>
      <c r="D4" s="253"/>
      <c r="E4" s="252" t="s">
        <v>29</v>
      </c>
      <c r="F4" s="252"/>
      <c r="G4" s="252"/>
      <c r="H4" s="251" t="s">
        <v>18</v>
      </c>
      <c r="I4" s="252"/>
      <c r="J4" s="253"/>
      <c r="K4" s="252" t="s">
        <v>19</v>
      </c>
      <c r="L4" s="252"/>
      <c r="M4" s="252"/>
      <c r="N4" s="251" t="s">
        <v>22</v>
      </c>
      <c r="O4" s="252"/>
      <c r="P4" s="252"/>
      <c r="Q4" s="57"/>
      <c r="R4" s="57"/>
      <c r="S4" s="57"/>
      <c r="T4" s="57"/>
      <c r="U4" s="57"/>
      <c r="V4" s="57"/>
      <c r="W4" s="57"/>
      <c r="X4" s="57"/>
      <c r="Y4" s="57"/>
      <c r="Z4" s="57"/>
      <c r="AA4" s="57"/>
    </row>
    <row r="5" spans="1:27" ht="30" customHeight="1" x14ac:dyDescent="0.3">
      <c r="A5" s="256"/>
      <c r="B5" s="17">
        <v>2019</v>
      </c>
      <c r="C5" s="18">
        <v>2023</v>
      </c>
      <c r="D5" s="204">
        <v>2024</v>
      </c>
      <c r="E5" s="17">
        <v>2019</v>
      </c>
      <c r="F5" s="18">
        <v>2023</v>
      </c>
      <c r="G5" s="204">
        <v>2024</v>
      </c>
      <c r="H5" s="17">
        <v>2019</v>
      </c>
      <c r="I5" s="18">
        <v>2023</v>
      </c>
      <c r="J5" s="204">
        <v>2024</v>
      </c>
      <c r="K5" s="17">
        <v>2019</v>
      </c>
      <c r="L5" s="18">
        <v>2023</v>
      </c>
      <c r="M5" s="204">
        <v>2024</v>
      </c>
      <c r="N5" s="17">
        <v>2019</v>
      </c>
      <c r="O5" s="18">
        <v>2023</v>
      </c>
      <c r="P5" s="204">
        <v>2024</v>
      </c>
      <c r="Q5" s="57"/>
      <c r="R5" s="57"/>
      <c r="S5" s="57"/>
      <c r="T5" s="57"/>
      <c r="U5" s="57"/>
      <c r="V5" s="57"/>
      <c r="W5" s="57"/>
      <c r="X5" s="57"/>
      <c r="Y5" s="57"/>
      <c r="Z5" s="57"/>
      <c r="AA5" s="57"/>
    </row>
    <row r="6" spans="1:27" ht="18.899999999999999" customHeight="1" x14ac:dyDescent="0.3">
      <c r="A6" s="51" t="s">
        <v>69</v>
      </c>
      <c r="B6" s="36">
        <v>2146</v>
      </c>
      <c r="C6" s="37">
        <v>2010</v>
      </c>
      <c r="D6" s="102">
        <v>2172</v>
      </c>
      <c r="E6" s="37">
        <v>58</v>
      </c>
      <c r="F6" s="37">
        <v>45</v>
      </c>
      <c r="G6" s="102">
        <v>43</v>
      </c>
      <c r="H6" s="42">
        <v>176</v>
      </c>
      <c r="I6" s="42">
        <v>153</v>
      </c>
      <c r="J6" s="101">
        <v>153</v>
      </c>
      <c r="K6" s="37">
        <v>3085</v>
      </c>
      <c r="L6" s="37">
        <v>2837</v>
      </c>
      <c r="M6" s="102">
        <v>3024</v>
      </c>
      <c r="N6" s="200">
        <f t="shared" ref="N6:N13" si="0">E6/B6*100</f>
        <v>2.7027027027027026</v>
      </c>
      <c r="O6" s="200">
        <f t="shared" ref="O6:O13" si="1">F6/C6*100</f>
        <v>2.2388059701492535</v>
      </c>
      <c r="P6" s="200">
        <f t="shared" ref="P6:P13" si="2">G6/D6*100</f>
        <v>1.979742173112339</v>
      </c>
      <c r="Q6" s="57"/>
      <c r="R6" s="57"/>
      <c r="S6" s="57"/>
      <c r="T6" s="57"/>
      <c r="U6" s="57"/>
      <c r="V6" s="57"/>
      <c r="W6" s="57"/>
      <c r="X6" s="57"/>
      <c r="Y6" s="57"/>
      <c r="Z6" s="57"/>
      <c r="AA6" s="57"/>
    </row>
    <row r="7" spans="1:27" ht="18.899999999999999" customHeight="1" x14ac:dyDescent="0.3">
      <c r="A7" s="51" t="s">
        <v>141</v>
      </c>
      <c r="B7" s="39">
        <v>22794</v>
      </c>
      <c r="C7" s="42">
        <v>21943</v>
      </c>
      <c r="D7" s="101">
        <v>22742</v>
      </c>
      <c r="E7" s="42">
        <v>157</v>
      </c>
      <c r="F7" s="42">
        <v>135</v>
      </c>
      <c r="G7" s="101">
        <v>150</v>
      </c>
      <c r="H7" s="42">
        <v>1066</v>
      </c>
      <c r="I7" s="42">
        <v>1116</v>
      </c>
      <c r="J7" s="101">
        <v>1186</v>
      </c>
      <c r="K7" s="42">
        <v>26467</v>
      </c>
      <c r="L7" s="42">
        <v>24714</v>
      </c>
      <c r="M7" s="101">
        <v>25764</v>
      </c>
      <c r="N7" s="200">
        <f t="shared" si="0"/>
        <v>0.68877774853031493</v>
      </c>
      <c r="O7" s="200">
        <f t="shared" si="1"/>
        <v>0.61523036959394795</v>
      </c>
      <c r="P7" s="200">
        <f t="shared" si="2"/>
        <v>0.65957259695717174</v>
      </c>
      <c r="Q7" s="57"/>
      <c r="R7" s="57"/>
      <c r="S7" s="57"/>
      <c r="T7" s="57"/>
      <c r="U7" s="57"/>
      <c r="V7" s="57"/>
      <c r="W7" s="57"/>
      <c r="X7" s="57"/>
      <c r="Y7" s="57"/>
      <c r="Z7" s="57"/>
      <c r="AA7" s="57"/>
    </row>
    <row r="8" spans="1:27" ht="18.899999999999999" customHeight="1" x14ac:dyDescent="0.3">
      <c r="A8" s="51" t="s">
        <v>71</v>
      </c>
      <c r="B8" s="39">
        <v>1334</v>
      </c>
      <c r="C8" s="42">
        <v>1263</v>
      </c>
      <c r="D8" s="101">
        <v>1230</v>
      </c>
      <c r="E8" s="42">
        <v>30</v>
      </c>
      <c r="F8" s="42">
        <v>27</v>
      </c>
      <c r="G8" s="101">
        <v>25</v>
      </c>
      <c r="H8" s="42">
        <v>166</v>
      </c>
      <c r="I8" s="42">
        <v>139</v>
      </c>
      <c r="J8" s="101">
        <v>151</v>
      </c>
      <c r="K8" s="42">
        <v>1609</v>
      </c>
      <c r="L8" s="42">
        <v>1480</v>
      </c>
      <c r="M8" s="101">
        <v>1371</v>
      </c>
      <c r="N8" s="200">
        <f t="shared" si="0"/>
        <v>2.2488755622188905</v>
      </c>
      <c r="O8" s="200">
        <f t="shared" si="1"/>
        <v>2.1377672209026128</v>
      </c>
      <c r="P8" s="200">
        <f t="shared" si="2"/>
        <v>2.0325203252032518</v>
      </c>
      <c r="Q8" s="57"/>
      <c r="R8" s="57"/>
      <c r="S8" s="57"/>
      <c r="T8" s="57"/>
      <c r="U8" s="57"/>
      <c r="V8" s="57"/>
      <c r="W8" s="57"/>
      <c r="X8" s="57"/>
      <c r="Y8" s="57"/>
      <c r="Z8" s="57"/>
      <c r="AA8" s="57"/>
    </row>
    <row r="9" spans="1:27" ht="18.899999999999999" customHeight="1" x14ac:dyDescent="0.3">
      <c r="A9" s="51" t="s">
        <v>72</v>
      </c>
      <c r="B9" s="39">
        <v>6372</v>
      </c>
      <c r="C9" s="42">
        <v>6965</v>
      </c>
      <c r="D9" s="101">
        <v>7229</v>
      </c>
      <c r="E9" s="42">
        <v>142</v>
      </c>
      <c r="F9" s="42">
        <v>155</v>
      </c>
      <c r="G9" s="101">
        <v>169</v>
      </c>
      <c r="H9" s="42">
        <v>584</v>
      </c>
      <c r="I9" s="42">
        <v>757</v>
      </c>
      <c r="J9" s="101">
        <v>779</v>
      </c>
      <c r="K9" s="42">
        <v>8244</v>
      </c>
      <c r="L9" s="42">
        <v>8671</v>
      </c>
      <c r="M9" s="101">
        <v>8988</v>
      </c>
      <c r="N9" s="200">
        <f t="shared" si="0"/>
        <v>2.2284996861268049</v>
      </c>
      <c r="O9" s="200">
        <f t="shared" si="1"/>
        <v>2.2254127781765973</v>
      </c>
      <c r="P9" s="200">
        <f t="shared" si="2"/>
        <v>2.3378060589293126</v>
      </c>
      <c r="Q9" s="57"/>
      <c r="R9" s="57"/>
      <c r="S9" s="57"/>
      <c r="T9" s="57"/>
      <c r="U9" s="57"/>
      <c r="V9" s="57"/>
      <c r="W9" s="57"/>
      <c r="X9" s="57"/>
      <c r="Y9" s="57"/>
      <c r="Z9" s="57"/>
      <c r="AA9" s="57"/>
    </row>
    <row r="10" spans="1:27" ht="18.899999999999999" customHeight="1" x14ac:dyDescent="0.3">
      <c r="A10" s="51" t="s">
        <v>74</v>
      </c>
      <c r="B10" s="39">
        <v>319</v>
      </c>
      <c r="C10" s="42">
        <v>247</v>
      </c>
      <c r="D10" s="101">
        <v>252</v>
      </c>
      <c r="E10" s="42">
        <v>8</v>
      </c>
      <c r="F10" s="42">
        <v>10</v>
      </c>
      <c r="G10" s="101">
        <v>5</v>
      </c>
      <c r="H10" s="42">
        <v>23</v>
      </c>
      <c r="I10" s="42">
        <v>29</v>
      </c>
      <c r="J10" s="101">
        <v>29</v>
      </c>
      <c r="K10" s="42">
        <v>418</v>
      </c>
      <c r="L10" s="42">
        <v>303</v>
      </c>
      <c r="M10" s="101">
        <v>318</v>
      </c>
      <c r="N10" s="200">
        <f t="shared" si="0"/>
        <v>2.507836990595611</v>
      </c>
      <c r="O10" s="200">
        <f t="shared" si="1"/>
        <v>4.048582995951417</v>
      </c>
      <c r="P10" s="200">
        <f t="shared" si="2"/>
        <v>1.984126984126984</v>
      </c>
      <c r="Q10" s="57"/>
      <c r="R10" s="57"/>
      <c r="S10" s="57"/>
      <c r="T10" s="57"/>
      <c r="U10" s="57"/>
      <c r="V10" s="57"/>
      <c r="W10" s="57"/>
      <c r="X10" s="57"/>
      <c r="Y10" s="57"/>
      <c r="Z10" s="57"/>
      <c r="AA10" s="57"/>
    </row>
    <row r="11" spans="1:27" ht="18.899999999999999" customHeight="1" x14ac:dyDescent="0.3">
      <c r="A11" s="51" t="s">
        <v>77</v>
      </c>
      <c r="B11" s="39">
        <v>966</v>
      </c>
      <c r="C11" s="42">
        <v>829</v>
      </c>
      <c r="D11" s="101">
        <v>948</v>
      </c>
      <c r="E11" s="42">
        <v>26</v>
      </c>
      <c r="F11" s="42">
        <v>36</v>
      </c>
      <c r="G11" s="101">
        <v>24</v>
      </c>
      <c r="H11" s="42">
        <v>86</v>
      </c>
      <c r="I11" s="42">
        <v>71</v>
      </c>
      <c r="J11" s="101">
        <v>85</v>
      </c>
      <c r="K11" s="42">
        <v>1266</v>
      </c>
      <c r="L11" s="42">
        <v>1102</v>
      </c>
      <c r="M11" s="101">
        <v>1207</v>
      </c>
      <c r="N11" s="200">
        <f t="shared" si="0"/>
        <v>2.691511387163561</v>
      </c>
      <c r="O11" s="200">
        <f t="shared" si="1"/>
        <v>4.3425814234016888</v>
      </c>
      <c r="P11" s="200">
        <f t="shared" si="2"/>
        <v>2.5316455696202533</v>
      </c>
      <c r="Q11" s="57"/>
      <c r="R11" s="57"/>
      <c r="S11" s="57"/>
      <c r="T11" s="57"/>
      <c r="U11" s="57"/>
      <c r="V11" s="57"/>
      <c r="W11" s="57"/>
      <c r="X11" s="57"/>
      <c r="Y11" s="57"/>
      <c r="Z11" s="57"/>
      <c r="AA11" s="57"/>
    </row>
    <row r="12" spans="1:27" ht="18.899999999999999" customHeight="1" x14ac:dyDescent="0.3">
      <c r="A12" s="51" t="s">
        <v>79</v>
      </c>
      <c r="B12" s="39">
        <v>263</v>
      </c>
      <c r="C12" s="42">
        <v>218</v>
      </c>
      <c r="D12" s="101">
        <v>242</v>
      </c>
      <c r="E12" s="42">
        <v>16</v>
      </c>
      <c r="F12" s="42">
        <v>14</v>
      </c>
      <c r="G12" s="101">
        <v>9</v>
      </c>
      <c r="H12" s="42">
        <v>29</v>
      </c>
      <c r="I12" s="42">
        <v>29</v>
      </c>
      <c r="J12" s="101">
        <v>26</v>
      </c>
      <c r="K12" s="42">
        <v>349</v>
      </c>
      <c r="L12" s="42">
        <v>269</v>
      </c>
      <c r="M12" s="101">
        <v>326</v>
      </c>
      <c r="N12" s="200">
        <f t="shared" si="0"/>
        <v>6.083650190114068</v>
      </c>
      <c r="O12" s="200">
        <f t="shared" si="1"/>
        <v>6.4220183486238538</v>
      </c>
      <c r="P12" s="200">
        <f t="shared" si="2"/>
        <v>3.71900826446281</v>
      </c>
      <c r="Q12" s="57"/>
      <c r="R12" s="57"/>
      <c r="S12" s="57"/>
      <c r="T12" s="57"/>
      <c r="U12" s="57"/>
      <c r="V12" s="57"/>
      <c r="W12" s="57"/>
      <c r="X12" s="57"/>
      <c r="Y12" s="57"/>
      <c r="Z12" s="57"/>
      <c r="AA12" s="57"/>
    </row>
    <row r="13" spans="1:27" ht="18.899999999999999" customHeight="1" x14ac:dyDescent="0.3">
      <c r="A13" s="51" t="s">
        <v>68</v>
      </c>
      <c r="B13" s="39">
        <v>1510</v>
      </c>
      <c r="C13" s="42">
        <v>1499</v>
      </c>
      <c r="D13" s="101">
        <v>1523</v>
      </c>
      <c r="E13" s="42">
        <v>37</v>
      </c>
      <c r="F13" s="42">
        <v>45</v>
      </c>
      <c r="G13" s="101">
        <v>38</v>
      </c>
      <c r="H13" s="42">
        <v>171</v>
      </c>
      <c r="I13" s="42">
        <v>143</v>
      </c>
      <c r="J13" s="101">
        <v>167</v>
      </c>
      <c r="K13" s="42">
        <v>1764</v>
      </c>
      <c r="L13" s="42">
        <v>1682</v>
      </c>
      <c r="M13" s="101">
        <v>1685</v>
      </c>
      <c r="N13" s="200">
        <f t="shared" si="0"/>
        <v>2.4503311258278146</v>
      </c>
      <c r="O13" s="200">
        <f t="shared" si="1"/>
        <v>3.0020013342228156</v>
      </c>
      <c r="P13" s="200">
        <f t="shared" si="2"/>
        <v>2.4950755088640841</v>
      </c>
      <c r="Q13" s="57"/>
      <c r="R13" s="57"/>
      <c r="S13" s="57"/>
      <c r="T13" s="57"/>
      <c r="U13" s="57"/>
      <c r="V13" s="57"/>
      <c r="W13" s="57"/>
      <c r="X13" s="57"/>
      <c r="Y13" s="57"/>
      <c r="Z13" s="57"/>
      <c r="AA13" s="57"/>
    </row>
    <row r="14" spans="1:27" ht="18.899999999999999" customHeight="1" thickBot="1" x14ac:dyDescent="0.35">
      <c r="A14" s="11" t="s">
        <v>33</v>
      </c>
      <c r="B14" s="8">
        <f t="shared" ref="B14:M14" si="3">SUM(B6:B13)</f>
        <v>35704</v>
      </c>
      <c r="C14" s="12">
        <f t="shared" si="3"/>
        <v>34974</v>
      </c>
      <c r="D14" s="12">
        <f t="shared" si="3"/>
        <v>36338</v>
      </c>
      <c r="E14" s="8">
        <f t="shared" si="3"/>
        <v>474</v>
      </c>
      <c r="F14" s="12">
        <f t="shared" si="3"/>
        <v>467</v>
      </c>
      <c r="G14" s="73">
        <f t="shared" si="3"/>
        <v>463</v>
      </c>
      <c r="H14" s="12">
        <f t="shared" si="3"/>
        <v>2301</v>
      </c>
      <c r="I14" s="12">
        <f t="shared" si="3"/>
        <v>2437</v>
      </c>
      <c r="J14" s="12">
        <f t="shared" si="3"/>
        <v>2576</v>
      </c>
      <c r="K14" s="8">
        <f t="shared" si="3"/>
        <v>43202</v>
      </c>
      <c r="L14" s="12">
        <f t="shared" si="3"/>
        <v>41058</v>
      </c>
      <c r="M14" s="73">
        <f t="shared" si="3"/>
        <v>42683</v>
      </c>
      <c r="N14" s="118">
        <f t="shared" ref="N14" si="4">E14/B14*100</f>
        <v>1.3275823437149898</v>
      </c>
      <c r="O14" s="118">
        <f t="shared" ref="O14:P14" si="5">F14/C14*100</f>
        <v>1.3352776348144337</v>
      </c>
      <c r="P14" s="118">
        <f t="shared" si="5"/>
        <v>1.2741482745335462</v>
      </c>
      <c r="Q14" s="57"/>
      <c r="R14" s="57"/>
      <c r="S14" s="57"/>
      <c r="T14" s="57"/>
      <c r="U14" s="57"/>
      <c r="V14" s="57"/>
      <c r="W14" s="57"/>
      <c r="X14" s="57"/>
      <c r="Y14" s="57"/>
      <c r="Z14" s="57"/>
      <c r="AA14" s="57"/>
    </row>
    <row r="15" spans="1:27" ht="20.25" customHeight="1" x14ac:dyDescent="0.3">
      <c r="A15" s="266" t="s">
        <v>195</v>
      </c>
      <c r="B15" s="266"/>
      <c r="C15" s="266"/>
      <c r="D15" s="266"/>
      <c r="E15" s="266"/>
      <c r="F15" s="266"/>
      <c r="G15" s="57"/>
      <c r="H15" s="57"/>
      <c r="I15" s="57"/>
      <c r="J15" s="57"/>
      <c r="K15" s="57"/>
      <c r="L15" s="57"/>
      <c r="M15" s="57"/>
      <c r="N15" s="57"/>
      <c r="O15" s="57"/>
      <c r="P15" s="57"/>
      <c r="Q15" s="57"/>
      <c r="R15" s="57"/>
      <c r="S15" s="57"/>
      <c r="T15" s="57"/>
      <c r="U15" s="57"/>
      <c r="V15" s="57"/>
      <c r="W15" s="57"/>
      <c r="X15" s="57"/>
      <c r="Y15" s="57"/>
      <c r="Z15" s="57"/>
      <c r="AA15" s="57"/>
    </row>
    <row r="16" spans="1:27" ht="18.899999999999999" customHeight="1" x14ac:dyDescent="0.3">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row>
    <row r="17" spans="1:27" ht="21" customHeight="1" x14ac:dyDescent="0.3">
      <c r="A17" s="115" t="s">
        <v>161</v>
      </c>
      <c r="B17" s="117"/>
      <c r="C17" s="117"/>
      <c r="D17" s="117"/>
      <c r="E17" s="57"/>
      <c r="F17" s="57"/>
      <c r="G17" s="57"/>
      <c r="H17" s="57"/>
      <c r="I17" s="57"/>
      <c r="J17" s="57"/>
      <c r="K17" s="57"/>
      <c r="L17" s="57"/>
      <c r="M17" s="57"/>
      <c r="N17" s="57"/>
      <c r="O17" s="57"/>
      <c r="P17" s="57"/>
      <c r="Q17" s="57"/>
      <c r="R17" s="57"/>
      <c r="S17" s="57"/>
      <c r="T17" s="57"/>
      <c r="U17" s="57"/>
      <c r="V17" s="57"/>
      <c r="W17" s="57"/>
      <c r="X17" s="57"/>
      <c r="Y17" s="57"/>
      <c r="Z17" s="57"/>
      <c r="AA17" s="57"/>
    </row>
    <row r="18" spans="1:27" ht="18.899999999999999" customHeight="1" thickBot="1" x14ac:dyDescent="0.35">
      <c r="A18" s="117"/>
      <c r="B18" s="117"/>
      <c r="C18" s="117"/>
      <c r="D18" s="117"/>
      <c r="E18" s="57"/>
      <c r="F18" s="57"/>
      <c r="G18" s="57"/>
      <c r="H18" s="57"/>
      <c r="I18" s="57"/>
      <c r="J18" s="57"/>
      <c r="K18" s="57"/>
      <c r="L18" s="57"/>
      <c r="M18" s="57"/>
      <c r="N18" s="57"/>
      <c r="O18" s="57"/>
      <c r="P18" s="57"/>
      <c r="Q18" s="57"/>
      <c r="R18" s="57"/>
      <c r="S18" s="57"/>
      <c r="T18" s="57"/>
      <c r="U18" s="57"/>
      <c r="V18" s="57"/>
      <c r="W18" s="57"/>
      <c r="X18" s="57"/>
      <c r="Y18" s="57"/>
      <c r="Z18" s="57"/>
      <c r="AA18" s="57"/>
    </row>
    <row r="19" spans="1:27" ht="18.899999999999999" customHeight="1" x14ac:dyDescent="0.3">
      <c r="A19" s="256" t="str">
        <f>+'1'!A4</f>
        <v>Janeiro-dezembro</v>
      </c>
      <c r="B19" s="251" t="s">
        <v>6</v>
      </c>
      <c r="C19" s="252"/>
      <c r="D19" s="253"/>
      <c r="E19" s="252" t="s">
        <v>29</v>
      </c>
      <c r="F19" s="252"/>
      <c r="G19" s="252"/>
      <c r="H19" s="251" t="s">
        <v>18</v>
      </c>
      <c r="I19" s="252"/>
      <c r="J19" s="253"/>
      <c r="K19" s="252" t="s">
        <v>19</v>
      </c>
      <c r="L19" s="252"/>
      <c r="M19" s="252"/>
      <c r="N19" s="251" t="s">
        <v>22</v>
      </c>
      <c r="O19" s="252"/>
      <c r="P19" s="252"/>
      <c r="Q19" s="57"/>
      <c r="R19" s="57"/>
      <c r="S19" s="57"/>
      <c r="T19" s="57"/>
      <c r="U19" s="57"/>
      <c r="V19" s="57"/>
      <c r="W19" s="57"/>
      <c r="X19" s="57"/>
      <c r="Y19" s="57"/>
      <c r="Z19" s="57"/>
      <c r="AA19" s="57"/>
    </row>
    <row r="20" spans="1:27" ht="18.899999999999999" customHeight="1" x14ac:dyDescent="0.3">
      <c r="A20" s="256"/>
      <c r="B20" s="265" t="s">
        <v>144</v>
      </c>
      <c r="C20" s="257"/>
      <c r="D20" s="257"/>
      <c r="E20" s="257"/>
      <c r="F20" s="257"/>
      <c r="G20" s="257"/>
      <c r="H20" s="257"/>
      <c r="I20" s="257"/>
      <c r="J20" s="257"/>
      <c r="K20" s="257"/>
      <c r="L20" s="257"/>
      <c r="M20" s="257"/>
      <c r="N20" s="257"/>
      <c r="O20" s="257"/>
      <c r="P20" s="257"/>
      <c r="Q20" s="57"/>
      <c r="R20" s="57"/>
      <c r="S20" s="57"/>
      <c r="T20" s="57"/>
      <c r="U20" s="57"/>
      <c r="V20" s="57"/>
      <c r="W20" s="57"/>
      <c r="X20" s="57"/>
      <c r="Y20" s="57"/>
      <c r="Z20" s="57"/>
      <c r="AA20" s="57"/>
    </row>
    <row r="21" spans="1:27" ht="18.899999999999999" customHeight="1" x14ac:dyDescent="0.3">
      <c r="A21" s="5"/>
      <c r="B21" s="74" t="s">
        <v>183</v>
      </c>
      <c r="C21" s="75" t="s">
        <v>184</v>
      </c>
      <c r="D21" s="75"/>
      <c r="E21" s="74" t="s">
        <v>183</v>
      </c>
      <c r="F21" s="75" t="s">
        <v>184</v>
      </c>
      <c r="G21" s="75"/>
      <c r="H21" s="74" t="s">
        <v>183</v>
      </c>
      <c r="I21" s="75" t="s">
        <v>184</v>
      </c>
      <c r="J21" s="76"/>
      <c r="K21" s="74" t="s">
        <v>183</v>
      </c>
      <c r="L21" s="75" t="s">
        <v>184</v>
      </c>
      <c r="M21" s="75"/>
      <c r="N21" s="74" t="s">
        <v>183</v>
      </c>
      <c r="O21" s="75" t="s">
        <v>184</v>
      </c>
      <c r="P21" s="76"/>
      <c r="Q21" s="57"/>
      <c r="R21" s="57"/>
      <c r="S21" s="57"/>
      <c r="T21" s="57"/>
      <c r="U21" s="57"/>
      <c r="V21" s="57"/>
      <c r="W21" s="57"/>
      <c r="X21" s="57"/>
      <c r="Y21" s="57"/>
      <c r="Z21" s="57"/>
      <c r="AA21" s="57"/>
    </row>
    <row r="22" spans="1:27" ht="18.899999999999999" customHeight="1" x14ac:dyDescent="0.3">
      <c r="A22" s="51" t="s">
        <v>69</v>
      </c>
      <c r="B22" s="78">
        <f>(D6/B6)-1</f>
        <v>1.2115563839701693E-2</v>
      </c>
      <c r="C22" s="79">
        <f>(D6/C6)-1</f>
        <v>8.0597014925373189E-2</v>
      </c>
      <c r="D22" s="119"/>
      <c r="E22" s="81">
        <f>(G6/E6)-1</f>
        <v>-0.25862068965517238</v>
      </c>
      <c r="F22" s="81">
        <f>(G6/F6)-1</f>
        <v>-4.4444444444444398E-2</v>
      </c>
      <c r="G22" s="120"/>
      <c r="H22" s="78">
        <f>(J6/H6)-1</f>
        <v>-0.13068181818181823</v>
      </c>
      <c r="I22" s="79">
        <f>(J6/I6)-1</f>
        <v>0</v>
      </c>
      <c r="J22" s="119"/>
      <c r="K22" s="81">
        <f>(M6/K6)-1</f>
        <v>-1.9773095623986991E-2</v>
      </c>
      <c r="L22" s="81">
        <f>(M6/L6)-1</f>
        <v>6.5914698625308521E-2</v>
      </c>
      <c r="M22" s="121"/>
      <c r="N22" s="122">
        <f>(P6/N6)-1</f>
        <v>-0.26749539594843452</v>
      </c>
      <c r="O22" s="123">
        <f>(P6/O6)-1</f>
        <v>-0.11571516267648851</v>
      </c>
      <c r="P22" s="124"/>
      <c r="Q22" s="57"/>
      <c r="R22" s="57"/>
      <c r="S22" s="57"/>
      <c r="T22" s="57"/>
      <c r="U22" s="57"/>
      <c r="V22" s="57"/>
      <c r="W22" s="57"/>
      <c r="X22" s="57"/>
      <c r="Y22" s="57"/>
      <c r="Z22" s="57"/>
      <c r="AA22" s="57"/>
    </row>
    <row r="23" spans="1:27" ht="18.899999999999999" customHeight="1" x14ac:dyDescent="0.3">
      <c r="A23" s="51" t="s">
        <v>141</v>
      </c>
      <c r="B23" s="83">
        <f t="shared" ref="B23:B30" si="6">(D7/B7)-1</f>
        <v>-2.2813020970431364E-3</v>
      </c>
      <c r="C23" s="81">
        <f t="shared" ref="C23:C30" si="7">(D7/C7)-1</f>
        <v>3.6412523355967785E-2</v>
      </c>
      <c r="D23" s="125"/>
      <c r="E23" s="81">
        <f t="shared" ref="E23:E30" si="8">(G7/E7)-1</f>
        <v>-4.4585987261146487E-2</v>
      </c>
      <c r="F23" s="81">
        <f t="shared" ref="F23:F30" si="9">(G7/F7)-1</f>
        <v>0.11111111111111116</v>
      </c>
      <c r="G23" s="120"/>
      <c r="H23" s="83">
        <f t="shared" ref="H23:H30" si="10">(J7/H7)-1</f>
        <v>0.11257035647279556</v>
      </c>
      <c r="I23" s="81">
        <f t="shared" ref="I23:I30" si="11">(J7/I7)-1</f>
        <v>6.2724014336917655E-2</v>
      </c>
      <c r="J23" s="125"/>
      <c r="K23" s="81">
        <f t="shared" ref="K23:K30" si="12">(M7/K7)-1</f>
        <v>-2.6561378320172246E-2</v>
      </c>
      <c r="L23" s="81">
        <f t="shared" ref="L23:L30" si="13">(M7/L7)-1</f>
        <v>4.2486040301043859E-2</v>
      </c>
      <c r="M23" s="121"/>
      <c r="N23" s="126">
        <f t="shared" ref="N23:N30" si="14">(P7/N7)-1</f>
        <v>-4.2401415602434711E-2</v>
      </c>
      <c r="O23" s="127">
        <f t="shared" ref="O23:O30" si="15">(P7/O7)-1</f>
        <v>7.2074184817127351E-2</v>
      </c>
      <c r="P23" s="124"/>
      <c r="Q23" s="57"/>
      <c r="R23" s="57"/>
      <c r="S23" s="57"/>
      <c r="T23" s="57"/>
      <c r="U23" s="57"/>
      <c r="V23" s="57"/>
      <c r="W23" s="57"/>
      <c r="X23" s="57"/>
      <c r="Y23" s="57"/>
      <c r="Z23" s="57"/>
      <c r="AA23" s="57"/>
    </row>
    <row r="24" spans="1:27" ht="18.899999999999999" customHeight="1" x14ac:dyDescent="0.3">
      <c r="A24" s="51" t="s">
        <v>71</v>
      </c>
      <c r="B24" s="83">
        <f t="shared" si="6"/>
        <v>-7.7961019490254913E-2</v>
      </c>
      <c r="C24" s="81">
        <f t="shared" si="7"/>
        <v>-2.6128266033254133E-2</v>
      </c>
      <c r="D24" s="125"/>
      <c r="E24" s="81">
        <f t="shared" si="8"/>
        <v>-0.16666666666666663</v>
      </c>
      <c r="F24" s="81">
        <f t="shared" si="9"/>
        <v>-7.407407407407407E-2</v>
      </c>
      <c r="G24" s="120"/>
      <c r="H24" s="83">
        <f t="shared" si="10"/>
        <v>-9.0361445783132543E-2</v>
      </c>
      <c r="I24" s="81">
        <f t="shared" si="11"/>
        <v>8.6330935251798468E-2</v>
      </c>
      <c r="J24" s="125"/>
      <c r="K24" s="81">
        <f t="shared" si="12"/>
        <v>-0.14791796146674951</v>
      </c>
      <c r="L24" s="81">
        <f t="shared" si="13"/>
        <v>-7.3648648648648618E-2</v>
      </c>
      <c r="M24" s="121"/>
      <c r="N24" s="126">
        <f t="shared" si="14"/>
        <v>-9.6205962059620731E-2</v>
      </c>
      <c r="O24" s="127">
        <f t="shared" si="15"/>
        <v>-4.9232158988256725E-2</v>
      </c>
      <c r="P24" s="124"/>
      <c r="Q24" s="57"/>
      <c r="R24" s="57"/>
      <c r="S24" s="57"/>
      <c r="T24" s="57"/>
      <c r="U24" s="57"/>
      <c r="V24" s="57"/>
      <c r="W24" s="57"/>
      <c r="X24" s="57"/>
      <c r="Y24" s="57"/>
      <c r="Z24" s="57"/>
      <c r="AA24" s="57"/>
    </row>
    <row r="25" spans="1:27" ht="18.899999999999999" customHeight="1" x14ac:dyDescent="0.3">
      <c r="A25" s="51" t="s">
        <v>72</v>
      </c>
      <c r="B25" s="83">
        <f t="shared" si="6"/>
        <v>0.13449466415568101</v>
      </c>
      <c r="C25" s="81">
        <f t="shared" si="7"/>
        <v>3.790380473797561E-2</v>
      </c>
      <c r="D25" s="125"/>
      <c r="E25" s="81">
        <f t="shared" si="8"/>
        <v>0.1901408450704225</v>
      </c>
      <c r="F25" s="81">
        <f t="shared" si="9"/>
        <v>9.0322580645161299E-2</v>
      </c>
      <c r="G25" s="120"/>
      <c r="H25" s="83">
        <f t="shared" si="10"/>
        <v>0.33390410958904115</v>
      </c>
      <c r="I25" s="81">
        <f t="shared" si="11"/>
        <v>2.9062087186261465E-2</v>
      </c>
      <c r="J25" s="125"/>
      <c r="K25" s="81">
        <f t="shared" si="12"/>
        <v>9.0247452692867602E-2</v>
      </c>
      <c r="L25" s="81">
        <f t="shared" si="13"/>
        <v>3.6558643755045583E-2</v>
      </c>
      <c r="M25" s="121"/>
      <c r="N25" s="126">
        <f t="shared" si="14"/>
        <v>4.9049310387153433E-2</v>
      </c>
      <c r="O25" s="127">
        <f t="shared" si="15"/>
        <v>5.0504464544687933E-2</v>
      </c>
      <c r="P25" s="124"/>
      <c r="Q25" s="57"/>
      <c r="R25" s="57"/>
      <c r="S25" s="57"/>
      <c r="T25" s="57"/>
      <c r="U25" s="57"/>
      <c r="V25" s="57"/>
      <c r="W25" s="57"/>
      <c r="X25" s="57"/>
      <c r="Y25" s="57"/>
      <c r="Z25" s="57"/>
      <c r="AA25" s="57"/>
    </row>
    <row r="26" spans="1:27" ht="18.899999999999999" customHeight="1" x14ac:dyDescent="0.3">
      <c r="A26" s="51" t="s">
        <v>74</v>
      </c>
      <c r="B26" s="83">
        <f t="shared" si="6"/>
        <v>-0.21003134796238243</v>
      </c>
      <c r="C26" s="81">
        <f t="shared" si="7"/>
        <v>2.0242914979757165E-2</v>
      </c>
      <c r="D26" s="125"/>
      <c r="E26" s="81">
        <f t="shared" si="8"/>
        <v>-0.375</v>
      </c>
      <c r="F26" s="81">
        <f t="shared" si="9"/>
        <v>-0.5</v>
      </c>
      <c r="G26" s="120"/>
      <c r="H26" s="83">
        <f t="shared" si="10"/>
        <v>0.26086956521739135</v>
      </c>
      <c r="I26" s="81">
        <f t="shared" si="11"/>
        <v>0</v>
      </c>
      <c r="J26" s="125"/>
      <c r="K26" s="81">
        <f t="shared" si="12"/>
        <v>-0.23923444976076558</v>
      </c>
      <c r="L26" s="81">
        <f t="shared" si="13"/>
        <v>4.9504950495049549E-2</v>
      </c>
      <c r="M26" s="121"/>
      <c r="N26" s="126">
        <f t="shared" si="14"/>
        <v>-0.20882936507936511</v>
      </c>
      <c r="O26" s="127">
        <f t="shared" si="15"/>
        <v>-0.50992063492063489</v>
      </c>
      <c r="P26" s="124"/>
      <c r="Q26" s="57"/>
      <c r="R26" s="57"/>
      <c r="S26" s="57"/>
      <c r="T26" s="57"/>
      <c r="U26" s="57"/>
      <c r="V26" s="57"/>
      <c r="W26" s="57"/>
      <c r="X26" s="57"/>
      <c r="Y26" s="57"/>
      <c r="Z26" s="57"/>
      <c r="AA26" s="57"/>
    </row>
    <row r="27" spans="1:27" ht="18.899999999999999" customHeight="1" x14ac:dyDescent="0.3">
      <c r="A27" s="51" t="s">
        <v>77</v>
      </c>
      <c r="B27" s="83">
        <f t="shared" si="6"/>
        <v>-1.8633540372670843E-2</v>
      </c>
      <c r="C27" s="81">
        <f t="shared" si="7"/>
        <v>0.14354644149577811</v>
      </c>
      <c r="D27" s="125"/>
      <c r="E27" s="81">
        <f t="shared" si="8"/>
        <v>-7.6923076923076872E-2</v>
      </c>
      <c r="F27" s="81">
        <f t="shared" si="9"/>
        <v>-0.33333333333333337</v>
      </c>
      <c r="G27" s="120"/>
      <c r="H27" s="83">
        <f t="shared" si="10"/>
        <v>-1.1627906976744207E-2</v>
      </c>
      <c r="I27" s="81">
        <f t="shared" si="11"/>
        <v>0.19718309859154926</v>
      </c>
      <c r="J27" s="125"/>
      <c r="K27" s="81">
        <f t="shared" si="12"/>
        <v>-4.6603475513428139E-2</v>
      </c>
      <c r="L27" s="81">
        <f t="shared" si="13"/>
        <v>9.5281306715063518E-2</v>
      </c>
      <c r="M27" s="121"/>
      <c r="N27" s="126">
        <f t="shared" si="14"/>
        <v>-5.9396299902628957E-2</v>
      </c>
      <c r="O27" s="127">
        <f t="shared" si="15"/>
        <v>-0.41701828410689168</v>
      </c>
      <c r="P27" s="124"/>
      <c r="Q27" s="57"/>
      <c r="R27" s="57"/>
      <c r="S27" s="57"/>
      <c r="T27" s="57"/>
      <c r="U27" s="57"/>
      <c r="V27" s="57"/>
      <c r="W27" s="57"/>
      <c r="X27" s="57"/>
      <c r="Y27" s="57"/>
      <c r="Z27" s="57"/>
      <c r="AA27" s="57"/>
    </row>
    <row r="28" spans="1:27" ht="18.899999999999999" customHeight="1" x14ac:dyDescent="0.3">
      <c r="A28" s="51" t="s">
        <v>79</v>
      </c>
      <c r="B28" s="83">
        <f t="shared" si="6"/>
        <v>-7.9847908745247165E-2</v>
      </c>
      <c r="C28" s="81">
        <f t="shared" si="7"/>
        <v>0.11009174311926606</v>
      </c>
      <c r="D28" s="125"/>
      <c r="E28" s="81">
        <f t="shared" si="8"/>
        <v>-0.4375</v>
      </c>
      <c r="F28" s="81">
        <f t="shared" si="9"/>
        <v>-0.3571428571428571</v>
      </c>
      <c r="G28" s="120"/>
      <c r="H28" s="83">
        <f t="shared" si="10"/>
        <v>-0.10344827586206895</v>
      </c>
      <c r="I28" s="81">
        <f t="shared" si="11"/>
        <v>-0.10344827586206895</v>
      </c>
      <c r="J28" s="125"/>
      <c r="K28" s="81">
        <f t="shared" si="12"/>
        <v>-6.5902578796561584E-2</v>
      </c>
      <c r="L28" s="81">
        <f t="shared" si="13"/>
        <v>0.21189591078066905</v>
      </c>
      <c r="M28" s="121"/>
      <c r="N28" s="126">
        <f t="shared" si="14"/>
        <v>-0.3886880165289256</v>
      </c>
      <c r="O28" s="127">
        <f t="shared" si="15"/>
        <v>-0.42089728453364816</v>
      </c>
      <c r="P28" s="124"/>
      <c r="Q28" s="57"/>
      <c r="R28" s="57"/>
      <c r="S28" s="57"/>
      <c r="T28" s="57"/>
      <c r="U28" s="57"/>
      <c r="V28" s="57"/>
      <c r="W28" s="57"/>
      <c r="X28" s="57"/>
      <c r="Y28" s="57"/>
      <c r="Z28" s="57"/>
      <c r="AA28" s="57"/>
    </row>
    <row r="29" spans="1:27" ht="18.899999999999999" customHeight="1" x14ac:dyDescent="0.3">
      <c r="A29" s="51" t="s">
        <v>68</v>
      </c>
      <c r="B29" s="83">
        <f t="shared" si="6"/>
        <v>8.6092715231789185E-3</v>
      </c>
      <c r="C29" s="81">
        <f t="shared" si="7"/>
        <v>1.6010673782521634E-2</v>
      </c>
      <c r="D29" s="125"/>
      <c r="E29" s="81">
        <f t="shared" si="8"/>
        <v>2.7027027027026973E-2</v>
      </c>
      <c r="F29" s="81">
        <f t="shared" si="9"/>
        <v>-0.15555555555555556</v>
      </c>
      <c r="G29" s="120"/>
      <c r="H29" s="83">
        <f t="shared" si="10"/>
        <v>-2.3391812865497075E-2</v>
      </c>
      <c r="I29" s="81">
        <f t="shared" si="11"/>
        <v>0.16783216783216792</v>
      </c>
      <c r="J29" s="125"/>
      <c r="K29" s="81">
        <f t="shared" si="12"/>
        <v>-4.4784580498866244E-2</v>
      </c>
      <c r="L29" s="81">
        <f t="shared" si="13"/>
        <v>1.7835909631391811E-3</v>
      </c>
      <c r="M29" s="121"/>
      <c r="N29" s="126">
        <f t="shared" si="14"/>
        <v>1.8260545509396486E-2</v>
      </c>
      <c r="O29" s="127">
        <f t="shared" si="15"/>
        <v>-0.16886262493616411</v>
      </c>
      <c r="P29" s="124"/>
      <c r="Q29" s="57"/>
      <c r="R29" s="57"/>
      <c r="S29" s="57"/>
      <c r="T29" s="57"/>
      <c r="U29" s="57"/>
      <c r="V29" s="57"/>
      <c r="W29" s="57"/>
      <c r="X29" s="57"/>
      <c r="Y29" s="57"/>
      <c r="Z29" s="57"/>
      <c r="AA29" s="57"/>
    </row>
    <row r="30" spans="1:27" ht="18.899999999999999" customHeight="1" thickBot="1" x14ac:dyDescent="0.35">
      <c r="A30" s="11" t="s">
        <v>33</v>
      </c>
      <c r="B30" s="90">
        <f t="shared" si="6"/>
        <v>1.7757114048846168E-2</v>
      </c>
      <c r="C30" s="88">
        <f t="shared" si="7"/>
        <v>3.9000400297363846E-2</v>
      </c>
      <c r="D30" s="128"/>
      <c r="E30" s="88">
        <f t="shared" si="8"/>
        <v>-2.320675105485237E-2</v>
      </c>
      <c r="F30" s="88">
        <f t="shared" si="9"/>
        <v>-8.565310492505307E-3</v>
      </c>
      <c r="G30" s="129"/>
      <c r="H30" s="90">
        <f t="shared" si="10"/>
        <v>0.11951325510647548</v>
      </c>
      <c r="I30" s="88">
        <f t="shared" si="11"/>
        <v>5.7037340993024266E-2</v>
      </c>
      <c r="J30" s="128"/>
      <c r="K30" s="88">
        <f t="shared" si="12"/>
        <v>-1.2013332716077962E-2</v>
      </c>
      <c r="L30" s="88">
        <f t="shared" si="13"/>
        <v>3.9578157728092034E-2</v>
      </c>
      <c r="M30" s="130"/>
      <c r="N30" s="131">
        <f t="shared" si="14"/>
        <v>-4.0249156245870554E-2</v>
      </c>
      <c r="O30" s="132">
        <f t="shared" si="15"/>
        <v>-4.578026223691134E-2</v>
      </c>
      <c r="P30" s="133"/>
      <c r="Q30" s="57"/>
      <c r="R30" s="57"/>
      <c r="S30" s="57"/>
      <c r="T30" s="57"/>
      <c r="U30" s="57"/>
      <c r="V30" s="57"/>
      <c r="W30" s="57"/>
      <c r="X30" s="57"/>
      <c r="Y30" s="57"/>
      <c r="Z30" s="57"/>
      <c r="AA30" s="57"/>
    </row>
    <row r="31" spans="1:27" ht="21" customHeight="1" x14ac:dyDescent="0.3">
      <c r="A31" s="266" t="s">
        <v>195</v>
      </c>
      <c r="B31" s="266"/>
      <c r="C31" s="266"/>
      <c r="D31" s="266"/>
      <c r="E31" s="266"/>
      <c r="F31" s="266"/>
      <c r="G31" s="57"/>
      <c r="H31" s="57"/>
      <c r="I31" s="57"/>
      <c r="J31" s="57"/>
      <c r="K31" s="57"/>
      <c r="L31" s="57"/>
      <c r="M31" s="57"/>
      <c r="N31" s="57"/>
      <c r="O31" s="57"/>
      <c r="P31" s="57"/>
      <c r="Q31" s="57"/>
      <c r="R31" s="57"/>
      <c r="S31" s="57"/>
      <c r="T31" s="57"/>
      <c r="U31" s="57"/>
      <c r="V31" s="57"/>
      <c r="W31" s="57"/>
      <c r="X31" s="57"/>
      <c r="Y31" s="57"/>
      <c r="Z31" s="57"/>
      <c r="AA31" s="57"/>
    </row>
    <row r="32" spans="1:27" x14ac:dyDescent="0.3">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row>
    <row r="33" spans="1:27" x14ac:dyDescent="0.3">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row>
    <row r="34" spans="1:27" x14ac:dyDescent="0.3">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row>
    <row r="35" spans="1:27" x14ac:dyDescent="0.3">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row>
    <row r="37" spans="1:27" x14ac:dyDescent="0.3">
      <c r="G37" s="57"/>
    </row>
    <row r="48" spans="1:27" x14ac:dyDescent="0.3">
      <c r="I48" s="57"/>
    </row>
  </sheetData>
  <mergeCells count="15">
    <mergeCell ref="A31:F31"/>
    <mergeCell ref="N19:P19"/>
    <mergeCell ref="B20:P20"/>
    <mergeCell ref="N4:P4"/>
    <mergeCell ref="K4:M4"/>
    <mergeCell ref="A4:A5"/>
    <mergeCell ref="B4:D4"/>
    <mergeCell ref="E4:G4"/>
    <mergeCell ref="H4:J4"/>
    <mergeCell ref="B19:D19"/>
    <mergeCell ref="E19:G19"/>
    <mergeCell ref="H19:J19"/>
    <mergeCell ref="K19:M19"/>
    <mergeCell ref="A19:A20"/>
    <mergeCell ref="A15:F15"/>
  </mergeCells>
  <printOptions horizontalCentered="1"/>
  <pageMargins left="0.23622047244094491" right="0.23622047244094491" top="0.74803149606299213" bottom="0.74803149606299213" header="0.31496062992125984" footer="0.31496062992125984"/>
  <pageSetup paperSize="9" scale="72" orientation="portrait" verticalDpi="0" r:id="rId1"/>
  <ignoredErrors>
    <ignoredError sqref="B14:C14 K14:L14 H14:I14 E14:F14 D14 G14 J14 M14:P14"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158A-04F4-4A77-9F10-98807B663144}">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3" width="7.88671875" style="3" customWidth="1"/>
    <col min="14" max="14" width="3.44140625" style="3" customWidth="1"/>
    <col min="15" max="16384" width="9.109375" style="3"/>
  </cols>
  <sheetData>
    <row r="1" spans="1:27" ht="5.25" customHeight="1" x14ac:dyDescent="0.25"/>
    <row r="2" spans="1:27" ht="18.899999999999999" customHeight="1" x14ac:dyDescent="0.3">
      <c r="A2" s="14" t="s">
        <v>163</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9" t="str">
        <f>+'1'!A4</f>
        <v>Janeiro-dezembro</v>
      </c>
      <c r="B4" s="251" t="s">
        <v>6</v>
      </c>
      <c r="C4" s="252"/>
      <c r="D4" s="253"/>
      <c r="E4" s="252" t="s">
        <v>29</v>
      </c>
      <c r="F4" s="252"/>
      <c r="G4" s="252"/>
      <c r="H4" s="254" t="s">
        <v>18</v>
      </c>
      <c r="I4" s="252"/>
      <c r="J4" s="255"/>
      <c r="K4" s="252" t="s">
        <v>19</v>
      </c>
      <c r="L4" s="252"/>
      <c r="M4" s="252"/>
      <c r="N4" s="1"/>
      <c r="O4" s="1"/>
      <c r="P4" s="1"/>
      <c r="Q4" s="1"/>
      <c r="R4" s="1"/>
      <c r="S4" s="1"/>
      <c r="T4" s="1"/>
      <c r="U4" s="1"/>
      <c r="V4" s="1"/>
      <c r="W4" s="1"/>
      <c r="X4" s="1"/>
      <c r="Y4" s="1"/>
      <c r="Z4" s="1"/>
      <c r="AA4" s="1"/>
    </row>
    <row r="5" spans="1:27" ht="30" customHeight="1" x14ac:dyDescent="0.25">
      <c r="A5" s="250"/>
      <c r="B5" s="111">
        <v>2023</v>
      </c>
      <c r="C5" s="112">
        <v>2024</v>
      </c>
      <c r="D5" s="113" t="s">
        <v>182</v>
      </c>
      <c r="E5" s="111">
        <v>2023</v>
      </c>
      <c r="F5" s="112">
        <v>2024</v>
      </c>
      <c r="G5" s="113" t="s">
        <v>182</v>
      </c>
      <c r="H5" s="111">
        <v>2023</v>
      </c>
      <c r="I5" s="112">
        <v>2024</v>
      </c>
      <c r="J5" s="113" t="s">
        <v>182</v>
      </c>
      <c r="K5" s="111">
        <v>2023</v>
      </c>
      <c r="L5" s="112">
        <v>2024</v>
      </c>
      <c r="M5" s="113" t="s">
        <v>182</v>
      </c>
      <c r="N5" s="1"/>
      <c r="O5" s="1"/>
      <c r="P5" s="1"/>
      <c r="Q5" s="1"/>
      <c r="R5" s="1"/>
      <c r="S5" s="1"/>
      <c r="T5" s="1"/>
      <c r="U5" s="1"/>
      <c r="V5" s="1"/>
      <c r="W5" s="1"/>
      <c r="X5" s="1"/>
      <c r="Y5" s="1"/>
      <c r="Z5" s="1"/>
      <c r="AA5" s="1"/>
    </row>
    <row r="6" spans="1:27" ht="18.899999999999999" customHeight="1" x14ac:dyDescent="0.25">
      <c r="A6" s="51" t="s">
        <v>81</v>
      </c>
      <c r="B6" s="36">
        <v>2868</v>
      </c>
      <c r="C6" s="37">
        <v>2898</v>
      </c>
      <c r="D6" s="38">
        <f>(C6/B6)-1</f>
        <v>1.0460251046025215E-2</v>
      </c>
      <c r="E6" s="42">
        <v>33</v>
      </c>
      <c r="F6" s="42">
        <v>29</v>
      </c>
      <c r="G6" s="41">
        <f t="shared" ref="G6:G23" si="0">(F6/E6)-1</f>
        <v>-0.12121212121212122</v>
      </c>
      <c r="H6" s="36">
        <v>200</v>
      </c>
      <c r="I6" s="37">
        <v>199</v>
      </c>
      <c r="J6" s="38">
        <f>(I6/H6)-1</f>
        <v>-5.0000000000000044E-3</v>
      </c>
      <c r="K6" s="42">
        <v>3339</v>
      </c>
      <c r="L6" s="42">
        <v>3386</v>
      </c>
      <c r="M6" s="41">
        <f>(L6/K6)-1</f>
        <v>1.4076070679844177E-2</v>
      </c>
      <c r="N6" s="1"/>
      <c r="O6" s="1"/>
      <c r="P6" s="1"/>
      <c r="Q6" s="1"/>
      <c r="R6" s="1"/>
      <c r="S6" s="1"/>
      <c r="T6" s="1"/>
      <c r="U6" s="1"/>
      <c r="V6" s="1"/>
      <c r="W6" s="1"/>
      <c r="X6" s="1"/>
      <c r="Y6" s="1"/>
      <c r="Z6" s="1"/>
      <c r="AA6" s="1"/>
    </row>
    <row r="7" spans="1:27" ht="18.899999999999999" customHeight="1" x14ac:dyDescent="0.25">
      <c r="A7" s="51" t="s">
        <v>82</v>
      </c>
      <c r="B7" s="39">
        <v>486</v>
      </c>
      <c r="C7" s="42">
        <v>520</v>
      </c>
      <c r="D7" s="43">
        <f t="shared" ref="D7:D23" si="1">(C7/B7)-1</f>
        <v>6.9958847736625529E-2</v>
      </c>
      <c r="E7" s="42">
        <v>26</v>
      </c>
      <c r="F7" s="42">
        <v>23</v>
      </c>
      <c r="G7" s="41">
        <f t="shared" si="0"/>
        <v>-0.11538461538461542</v>
      </c>
      <c r="H7" s="39">
        <v>85</v>
      </c>
      <c r="I7" s="42">
        <v>111</v>
      </c>
      <c r="J7" s="43">
        <f t="shared" ref="J7:J23" si="2">(I7/H7)-1</f>
        <v>0.30588235294117649</v>
      </c>
      <c r="K7" s="42">
        <v>570</v>
      </c>
      <c r="L7" s="42">
        <v>578</v>
      </c>
      <c r="M7" s="41">
        <f t="shared" ref="M7:M23" si="3">(L7/K7)-1</f>
        <v>1.4035087719298289E-2</v>
      </c>
      <c r="N7" s="1"/>
      <c r="O7" s="1"/>
      <c r="P7" s="1"/>
      <c r="Q7" s="1"/>
      <c r="R7" s="1"/>
      <c r="S7" s="1"/>
      <c r="T7" s="1"/>
      <c r="U7" s="1"/>
      <c r="V7" s="1"/>
      <c r="W7" s="1"/>
      <c r="X7" s="1"/>
      <c r="Y7" s="1"/>
      <c r="Z7" s="1"/>
      <c r="AA7" s="1"/>
    </row>
    <row r="8" spans="1:27" ht="18.899999999999999" customHeight="1" x14ac:dyDescent="0.25">
      <c r="A8" s="51" t="s">
        <v>83</v>
      </c>
      <c r="B8" s="39">
        <v>3291</v>
      </c>
      <c r="C8" s="42">
        <v>3312</v>
      </c>
      <c r="D8" s="43">
        <f t="shared" si="1"/>
        <v>6.3810391978122993E-3</v>
      </c>
      <c r="E8" s="42">
        <v>35</v>
      </c>
      <c r="F8" s="42">
        <v>40</v>
      </c>
      <c r="G8" s="41">
        <f t="shared" si="0"/>
        <v>0.14285714285714279</v>
      </c>
      <c r="H8" s="39">
        <v>193</v>
      </c>
      <c r="I8" s="42">
        <v>223</v>
      </c>
      <c r="J8" s="43">
        <f t="shared" si="2"/>
        <v>0.15544041450777213</v>
      </c>
      <c r="K8" s="42">
        <v>3954</v>
      </c>
      <c r="L8" s="42">
        <v>4029</v>
      </c>
      <c r="M8" s="41">
        <f t="shared" si="3"/>
        <v>1.8968133535660181E-2</v>
      </c>
      <c r="N8" s="1"/>
      <c r="O8" s="1"/>
      <c r="P8" s="1"/>
      <c r="Q8" s="1"/>
      <c r="R8" s="1"/>
      <c r="S8" s="1"/>
      <c r="T8" s="1"/>
      <c r="U8" s="1"/>
      <c r="V8" s="1"/>
      <c r="W8" s="1"/>
      <c r="X8" s="1"/>
      <c r="Y8" s="1"/>
      <c r="Z8" s="1"/>
      <c r="AA8" s="1"/>
    </row>
    <row r="9" spans="1:27" ht="18.899999999999999" customHeight="1" x14ac:dyDescent="0.25">
      <c r="A9" s="51" t="s">
        <v>84</v>
      </c>
      <c r="B9" s="39">
        <v>394</v>
      </c>
      <c r="C9" s="42">
        <v>393</v>
      </c>
      <c r="D9" s="43">
        <f t="shared" si="1"/>
        <v>-2.5380710659897998E-3</v>
      </c>
      <c r="E9" s="42">
        <v>3</v>
      </c>
      <c r="F9" s="42">
        <v>9</v>
      </c>
      <c r="G9" s="41">
        <f t="shared" si="0"/>
        <v>2</v>
      </c>
      <c r="H9" s="39">
        <v>50</v>
      </c>
      <c r="I9" s="42">
        <v>49</v>
      </c>
      <c r="J9" s="43">
        <f t="shared" si="2"/>
        <v>-2.0000000000000018E-2</v>
      </c>
      <c r="K9" s="42">
        <v>473</v>
      </c>
      <c r="L9" s="42">
        <v>469</v>
      </c>
      <c r="M9" s="41">
        <f t="shared" si="3"/>
        <v>-8.4566596194503019E-3</v>
      </c>
      <c r="N9" s="1"/>
      <c r="O9" s="1"/>
      <c r="P9" s="1"/>
      <c r="Q9" s="1"/>
      <c r="R9" s="1"/>
      <c r="S9" s="1"/>
      <c r="T9" s="1"/>
      <c r="U9" s="1"/>
      <c r="V9" s="1"/>
      <c r="W9" s="1"/>
      <c r="X9" s="1"/>
      <c r="Y9" s="1"/>
      <c r="Z9" s="1"/>
      <c r="AA9" s="1"/>
    </row>
    <row r="10" spans="1:27" ht="18.899999999999999" customHeight="1" x14ac:dyDescent="0.25">
      <c r="A10" s="51" t="s">
        <v>85</v>
      </c>
      <c r="B10" s="39">
        <v>565</v>
      </c>
      <c r="C10" s="42">
        <v>547</v>
      </c>
      <c r="D10" s="43">
        <f t="shared" si="1"/>
        <v>-3.1858407079646045E-2</v>
      </c>
      <c r="E10" s="42">
        <v>20</v>
      </c>
      <c r="F10" s="42">
        <v>12</v>
      </c>
      <c r="G10" s="41">
        <f t="shared" si="0"/>
        <v>-0.4</v>
      </c>
      <c r="H10" s="39">
        <v>76</v>
      </c>
      <c r="I10" s="42">
        <v>66</v>
      </c>
      <c r="J10" s="43">
        <f t="shared" si="2"/>
        <v>-0.13157894736842102</v>
      </c>
      <c r="K10" s="42">
        <v>660</v>
      </c>
      <c r="L10" s="42">
        <v>616</v>
      </c>
      <c r="M10" s="41">
        <f t="shared" si="3"/>
        <v>-6.6666666666666652E-2</v>
      </c>
      <c r="N10" s="1"/>
      <c r="O10" s="1"/>
      <c r="P10" s="1"/>
      <c r="Q10" s="1"/>
      <c r="R10" s="1"/>
      <c r="S10" s="1"/>
      <c r="T10" s="1"/>
      <c r="U10" s="1"/>
      <c r="V10" s="1"/>
      <c r="W10" s="1"/>
      <c r="X10" s="1"/>
      <c r="Y10" s="1"/>
      <c r="Z10" s="1"/>
      <c r="AA10" s="1"/>
    </row>
    <row r="11" spans="1:27" ht="18.899999999999999" customHeight="1" x14ac:dyDescent="0.25">
      <c r="A11" s="51" t="s">
        <v>86</v>
      </c>
      <c r="B11" s="39">
        <v>1602</v>
      </c>
      <c r="C11" s="42">
        <v>1635</v>
      </c>
      <c r="D11" s="43">
        <f t="shared" si="1"/>
        <v>2.0599250936329527E-2</v>
      </c>
      <c r="E11" s="42">
        <v>23</v>
      </c>
      <c r="F11" s="42">
        <v>25</v>
      </c>
      <c r="G11" s="41">
        <f t="shared" si="0"/>
        <v>8.6956521739130377E-2</v>
      </c>
      <c r="H11" s="39">
        <v>94</v>
      </c>
      <c r="I11" s="42">
        <v>110</v>
      </c>
      <c r="J11" s="43">
        <f t="shared" si="2"/>
        <v>0.17021276595744683</v>
      </c>
      <c r="K11" s="42">
        <v>1858</v>
      </c>
      <c r="L11" s="42">
        <v>1897</v>
      </c>
      <c r="M11" s="41">
        <f t="shared" si="3"/>
        <v>2.0990312163616798E-2</v>
      </c>
      <c r="N11" s="1"/>
      <c r="O11" s="1"/>
      <c r="P11" s="1"/>
      <c r="Q11" s="1"/>
      <c r="R11" s="1"/>
      <c r="S11" s="1"/>
      <c r="T11" s="1"/>
      <c r="U11" s="1"/>
      <c r="V11" s="1"/>
      <c r="W11" s="1"/>
      <c r="X11" s="1"/>
      <c r="Y11" s="1"/>
      <c r="Z11" s="1"/>
      <c r="AA11" s="1"/>
    </row>
    <row r="12" spans="1:27" ht="18.899999999999999" customHeight="1" x14ac:dyDescent="0.25">
      <c r="A12" s="51" t="s">
        <v>87</v>
      </c>
      <c r="B12" s="39">
        <v>458</v>
      </c>
      <c r="C12" s="42">
        <v>515</v>
      </c>
      <c r="D12" s="43">
        <f t="shared" si="1"/>
        <v>0.12445414847161573</v>
      </c>
      <c r="E12" s="42">
        <v>10</v>
      </c>
      <c r="F12" s="42">
        <v>10</v>
      </c>
      <c r="G12" s="41">
        <f t="shared" si="0"/>
        <v>0</v>
      </c>
      <c r="H12" s="39">
        <v>78</v>
      </c>
      <c r="I12" s="42">
        <v>74</v>
      </c>
      <c r="J12" s="43">
        <f t="shared" si="2"/>
        <v>-5.1282051282051322E-2</v>
      </c>
      <c r="K12" s="42">
        <v>532</v>
      </c>
      <c r="L12" s="42">
        <v>591</v>
      </c>
      <c r="M12" s="41">
        <f t="shared" si="3"/>
        <v>0.11090225563909772</v>
      </c>
      <c r="N12" s="1"/>
      <c r="O12" s="1"/>
      <c r="P12" s="1"/>
      <c r="Q12" s="1"/>
      <c r="R12" s="1"/>
      <c r="S12" s="1"/>
      <c r="T12" s="1"/>
      <c r="U12" s="1"/>
      <c r="V12" s="1"/>
      <c r="W12" s="1"/>
      <c r="X12" s="1"/>
      <c r="Y12" s="1"/>
      <c r="Z12" s="1"/>
      <c r="AA12" s="1"/>
    </row>
    <row r="13" spans="1:27" ht="18.899999999999999" customHeight="1" x14ac:dyDescent="0.25">
      <c r="A13" s="51" t="s">
        <v>88</v>
      </c>
      <c r="B13" s="39">
        <v>2149</v>
      </c>
      <c r="C13" s="42">
        <v>2363</v>
      </c>
      <c r="D13" s="43">
        <f t="shared" si="1"/>
        <v>9.9581200558399363E-2</v>
      </c>
      <c r="E13" s="42">
        <v>32</v>
      </c>
      <c r="F13" s="42">
        <v>35</v>
      </c>
      <c r="G13" s="41">
        <f t="shared" si="0"/>
        <v>9.375E-2</v>
      </c>
      <c r="H13" s="39">
        <v>193</v>
      </c>
      <c r="I13" s="42">
        <v>207</v>
      </c>
      <c r="J13" s="43">
        <f t="shared" si="2"/>
        <v>7.2538860103626979E-2</v>
      </c>
      <c r="K13" s="42">
        <v>2403</v>
      </c>
      <c r="L13" s="42">
        <v>2606</v>
      </c>
      <c r="M13" s="41">
        <f t="shared" si="3"/>
        <v>8.447773616312948E-2</v>
      </c>
      <c r="N13" s="1"/>
      <c r="O13" s="1"/>
      <c r="P13" s="1"/>
      <c r="Q13" s="1"/>
      <c r="R13" s="1"/>
      <c r="S13" s="1"/>
      <c r="T13" s="1"/>
      <c r="U13" s="1"/>
      <c r="V13" s="1"/>
      <c r="W13" s="1"/>
      <c r="X13" s="1"/>
      <c r="Y13" s="1"/>
      <c r="Z13" s="1"/>
      <c r="AA13" s="1"/>
    </row>
    <row r="14" spans="1:27" ht="18.899999999999999" customHeight="1" x14ac:dyDescent="0.25">
      <c r="A14" s="51" t="s">
        <v>89</v>
      </c>
      <c r="B14" s="39">
        <v>440</v>
      </c>
      <c r="C14" s="42">
        <v>480</v>
      </c>
      <c r="D14" s="43">
        <f t="shared" si="1"/>
        <v>9.0909090909090828E-2</v>
      </c>
      <c r="E14" s="42">
        <v>11</v>
      </c>
      <c r="F14" s="42">
        <v>16</v>
      </c>
      <c r="G14" s="41">
        <f t="shared" si="0"/>
        <v>0.45454545454545459</v>
      </c>
      <c r="H14" s="39">
        <v>54</v>
      </c>
      <c r="I14" s="42">
        <v>50</v>
      </c>
      <c r="J14" s="43">
        <f t="shared" si="2"/>
        <v>-7.407407407407407E-2</v>
      </c>
      <c r="K14" s="42">
        <v>527</v>
      </c>
      <c r="L14" s="42">
        <v>559</v>
      </c>
      <c r="M14" s="41">
        <f t="shared" si="3"/>
        <v>6.0721062618595889E-2</v>
      </c>
      <c r="N14" s="1"/>
      <c r="O14" s="1"/>
      <c r="P14" s="1"/>
      <c r="Q14" s="1"/>
      <c r="R14" s="1"/>
      <c r="S14" s="1"/>
      <c r="T14" s="1"/>
      <c r="U14" s="1"/>
      <c r="V14" s="1"/>
      <c r="W14" s="1"/>
      <c r="X14" s="1"/>
      <c r="Y14" s="1"/>
      <c r="Z14" s="1"/>
      <c r="AA14" s="1"/>
    </row>
    <row r="15" spans="1:27" ht="18.899999999999999" customHeight="1" x14ac:dyDescent="0.25">
      <c r="A15" s="51" t="s">
        <v>90</v>
      </c>
      <c r="B15" s="39">
        <v>1802</v>
      </c>
      <c r="C15" s="42">
        <v>1857</v>
      </c>
      <c r="D15" s="43">
        <f t="shared" si="1"/>
        <v>3.0521642619311784E-2</v>
      </c>
      <c r="E15" s="42">
        <v>32</v>
      </c>
      <c r="F15" s="42">
        <v>36</v>
      </c>
      <c r="G15" s="41">
        <f t="shared" si="0"/>
        <v>0.125</v>
      </c>
      <c r="H15" s="39">
        <v>157</v>
      </c>
      <c r="I15" s="42">
        <v>185</v>
      </c>
      <c r="J15" s="43">
        <f t="shared" si="2"/>
        <v>0.17834394904458595</v>
      </c>
      <c r="K15" s="42">
        <v>2117</v>
      </c>
      <c r="L15" s="42">
        <v>2121</v>
      </c>
      <c r="M15" s="41">
        <f t="shared" si="3"/>
        <v>1.8894662257911143E-3</v>
      </c>
      <c r="N15" s="1"/>
      <c r="O15" s="1"/>
      <c r="P15" s="1"/>
      <c r="Q15" s="1"/>
      <c r="R15" s="1"/>
      <c r="S15" s="1"/>
      <c r="T15" s="1"/>
      <c r="U15" s="1"/>
      <c r="V15" s="1"/>
      <c r="W15" s="1"/>
      <c r="X15" s="1"/>
      <c r="Y15" s="1"/>
      <c r="Z15" s="1"/>
      <c r="AA15" s="1"/>
    </row>
    <row r="16" spans="1:27" ht="18.899999999999999" customHeight="1" x14ac:dyDescent="0.25">
      <c r="A16" s="51" t="s">
        <v>91</v>
      </c>
      <c r="B16" s="39">
        <v>7248</v>
      </c>
      <c r="C16" s="42">
        <v>7694</v>
      </c>
      <c r="D16" s="43">
        <f t="shared" si="1"/>
        <v>6.1534216335540792E-2</v>
      </c>
      <c r="E16" s="42">
        <v>45</v>
      </c>
      <c r="F16" s="42">
        <v>58</v>
      </c>
      <c r="G16" s="41">
        <f t="shared" si="0"/>
        <v>0.28888888888888897</v>
      </c>
      <c r="H16" s="39">
        <v>311</v>
      </c>
      <c r="I16" s="42">
        <v>330</v>
      </c>
      <c r="J16" s="43">
        <f t="shared" si="2"/>
        <v>6.1093247588424493E-2</v>
      </c>
      <c r="K16" s="42">
        <v>8462</v>
      </c>
      <c r="L16" s="42">
        <v>9036</v>
      </c>
      <c r="M16" s="41">
        <f t="shared" si="3"/>
        <v>6.7832663672890536E-2</v>
      </c>
      <c r="N16" s="1"/>
      <c r="O16" s="1"/>
      <c r="P16" s="1"/>
      <c r="Q16" s="1"/>
      <c r="R16" s="1"/>
      <c r="S16" s="1"/>
      <c r="T16" s="1"/>
      <c r="U16" s="1"/>
      <c r="V16" s="1"/>
      <c r="W16" s="1"/>
      <c r="X16" s="1"/>
      <c r="Y16" s="1"/>
      <c r="Z16" s="1"/>
      <c r="AA16" s="1"/>
    </row>
    <row r="17" spans="1:27" ht="18.899999999999999" customHeight="1" x14ac:dyDescent="0.25">
      <c r="A17" s="51" t="s">
        <v>92</v>
      </c>
      <c r="B17" s="39">
        <v>331</v>
      </c>
      <c r="C17" s="42">
        <v>326</v>
      </c>
      <c r="D17" s="43">
        <f t="shared" si="1"/>
        <v>-1.5105740181268867E-2</v>
      </c>
      <c r="E17" s="42">
        <v>16</v>
      </c>
      <c r="F17" s="42">
        <v>9</v>
      </c>
      <c r="G17" s="41">
        <f t="shared" si="0"/>
        <v>-0.4375</v>
      </c>
      <c r="H17" s="39">
        <v>44</v>
      </c>
      <c r="I17" s="42">
        <v>64</v>
      </c>
      <c r="J17" s="43">
        <f t="shared" si="2"/>
        <v>0.45454545454545459</v>
      </c>
      <c r="K17" s="42">
        <v>389</v>
      </c>
      <c r="L17" s="42">
        <v>364</v>
      </c>
      <c r="M17" s="41">
        <f t="shared" si="3"/>
        <v>-6.4267352185089943E-2</v>
      </c>
      <c r="N17" s="1"/>
      <c r="O17" s="1"/>
      <c r="P17" s="1"/>
      <c r="Q17" s="1"/>
      <c r="R17" s="1"/>
      <c r="S17" s="1"/>
      <c r="T17" s="1"/>
      <c r="U17" s="1"/>
      <c r="V17" s="1"/>
      <c r="W17" s="1"/>
      <c r="X17" s="1"/>
      <c r="Y17" s="1"/>
      <c r="Z17" s="1"/>
      <c r="AA17" s="1"/>
    </row>
    <row r="18" spans="1:27" ht="18.899999999999999" customHeight="1" x14ac:dyDescent="0.25">
      <c r="A18" s="51" t="s">
        <v>93</v>
      </c>
      <c r="B18" s="39">
        <v>6107</v>
      </c>
      <c r="C18" s="42">
        <v>6384</v>
      </c>
      <c r="D18" s="43">
        <f t="shared" si="1"/>
        <v>4.5357786147044443E-2</v>
      </c>
      <c r="E18" s="42">
        <v>50</v>
      </c>
      <c r="F18" s="42">
        <v>55</v>
      </c>
      <c r="G18" s="41">
        <f t="shared" si="0"/>
        <v>0.10000000000000009</v>
      </c>
      <c r="H18" s="39">
        <v>225</v>
      </c>
      <c r="I18" s="42">
        <v>237</v>
      </c>
      <c r="J18" s="43">
        <f t="shared" si="2"/>
        <v>5.3333333333333233E-2</v>
      </c>
      <c r="K18" s="42">
        <v>7263</v>
      </c>
      <c r="L18" s="42">
        <v>7611</v>
      </c>
      <c r="M18" s="41">
        <f t="shared" si="3"/>
        <v>4.7914085088806235E-2</v>
      </c>
      <c r="N18" s="1"/>
      <c r="O18" s="1"/>
      <c r="P18" s="1"/>
      <c r="Q18" s="1"/>
      <c r="R18" s="1"/>
      <c r="S18" s="1"/>
      <c r="T18" s="1"/>
      <c r="U18" s="1"/>
      <c r="V18" s="1"/>
      <c r="W18" s="1"/>
      <c r="X18" s="1"/>
      <c r="Y18" s="1"/>
      <c r="Z18" s="1"/>
      <c r="AA18" s="1"/>
    </row>
    <row r="19" spans="1:27" ht="18.899999999999999" customHeight="1" x14ac:dyDescent="0.25">
      <c r="A19" s="51" t="s">
        <v>94</v>
      </c>
      <c r="B19" s="39">
        <v>1592</v>
      </c>
      <c r="C19" s="42">
        <v>1656</v>
      </c>
      <c r="D19" s="43">
        <f t="shared" si="1"/>
        <v>4.020100502512558E-2</v>
      </c>
      <c r="E19" s="42">
        <v>30</v>
      </c>
      <c r="F19" s="42">
        <v>30</v>
      </c>
      <c r="G19" s="41">
        <f t="shared" si="0"/>
        <v>0</v>
      </c>
      <c r="H19" s="39">
        <v>229</v>
      </c>
      <c r="I19" s="42">
        <v>214</v>
      </c>
      <c r="J19" s="43">
        <f t="shared" si="2"/>
        <v>-6.5502183406113579E-2</v>
      </c>
      <c r="K19" s="42">
        <v>1791</v>
      </c>
      <c r="L19" s="42">
        <v>1926</v>
      </c>
      <c r="M19" s="41">
        <f t="shared" si="3"/>
        <v>7.5376884422110546E-2</v>
      </c>
      <c r="N19" s="1"/>
      <c r="O19" s="1"/>
      <c r="P19" s="1"/>
      <c r="Q19" s="1"/>
      <c r="R19" s="1"/>
      <c r="S19" s="1"/>
      <c r="T19" s="1"/>
      <c r="U19" s="1"/>
      <c r="V19" s="1"/>
      <c r="W19" s="1"/>
      <c r="X19" s="1"/>
      <c r="Y19" s="1"/>
      <c r="Z19" s="1"/>
      <c r="AA19" s="1"/>
    </row>
    <row r="20" spans="1:27" ht="18.899999999999999" customHeight="1" x14ac:dyDescent="0.25">
      <c r="A20" s="51" t="s">
        <v>95</v>
      </c>
      <c r="B20" s="39">
        <v>2775</v>
      </c>
      <c r="C20" s="42">
        <v>2724</v>
      </c>
      <c r="D20" s="43">
        <f t="shared" si="1"/>
        <v>-1.8378378378378413E-2</v>
      </c>
      <c r="E20" s="42">
        <v>50</v>
      </c>
      <c r="F20" s="42">
        <v>31</v>
      </c>
      <c r="G20" s="41">
        <f t="shared" si="0"/>
        <v>-0.38</v>
      </c>
      <c r="H20" s="39">
        <v>200</v>
      </c>
      <c r="I20" s="42">
        <v>206</v>
      </c>
      <c r="J20" s="43">
        <f t="shared" si="2"/>
        <v>3.0000000000000027E-2</v>
      </c>
      <c r="K20" s="42">
        <v>3333</v>
      </c>
      <c r="L20" s="42">
        <v>3272</v>
      </c>
      <c r="M20" s="41">
        <f t="shared" si="3"/>
        <v>-1.8301830183018342E-2</v>
      </c>
      <c r="N20" s="1"/>
      <c r="O20" s="1"/>
      <c r="P20" s="1"/>
      <c r="Q20" s="1"/>
      <c r="R20" s="1"/>
      <c r="S20" s="1"/>
      <c r="T20" s="1"/>
      <c r="U20" s="1"/>
      <c r="V20" s="1"/>
      <c r="W20" s="1"/>
      <c r="X20" s="1"/>
      <c r="Y20" s="1"/>
      <c r="Z20" s="1"/>
      <c r="AA20" s="1"/>
    </row>
    <row r="21" spans="1:27" ht="18.899999999999999" customHeight="1" x14ac:dyDescent="0.25">
      <c r="A21" s="51" t="s">
        <v>96</v>
      </c>
      <c r="B21" s="39">
        <v>843</v>
      </c>
      <c r="C21" s="42">
        <v>945</v>
      </c>
      <c r="D21" s="43">
        <f t="shared" si="1"/>
        <v>0.12099644128113884</v>
      </c>
      <c r="E21" s="42">
        <v>17</v>
      </c>
      <c r="F21" s="42">
        <v>13</v>
      </c>
      <c r="G21" s="41">
        <f t="shared" si="0"/>
        <v>-0.23529411764705888</v>
      </c>
      <c r="H21" s="39">
        <v>74</v>
      </c>
      <c r="I21" s="42">
        <v>73</v>
      </c>
      <c r="J21" s="43">
        <f t="shared" si="2"/>
        <v>-1.3513513513513487E-2</v>
      </c>
      <c r="K21" s="42">
        <v>1003</v>
      </c>
      <c r="L21" s="42">
        <v>1143</v>
      </c>
      <c r="M21" s="41">
        <f t="shared" si="3"/>
        <v>0.13958125623130613</v>
      </c>
      <c r="N21" s="1"/>
      <c r="O21" s="1"/>
      <c r="P21" s="1"/>
      <c r="Q21" s="1"/>
      <c r="R21" s="1"/>
      <c r="S21" s="1"/>
      <c r="T21" s="1"/>
      <c r="U21" s="1"/>
      <c r="V21" s="1"/>
      <c r="W21" s="1"/>
      <c r="X21" s="1"/>
      <c r="Y21" s="1"/>
      <c r="Z21" s="1"/>
      <c r="AA21" s="1"/>
    </row>
    <row r="22" spans="1:27" ht="18.899999999999999" customHeight="1" x14ac:dyDescent="0.25">
      <c r="A22" s="51" t="s">
        <v>97</v>
      </c>
      <c r="B22" s="39">
        <v>665</v>
      </c>
      <c r="C22" s="42">
        <v>668</v>
      </c>
      <c r="D22" s="43">
        <f t="shared" si="1"/>
        <v>4.5112781954887993E-3</v>
      </c>
      <c r="E22" s="42">
        <v>19</v>
      </c>
      <c r="F22" s="42">
        <v>11</v>
      </c>
      <c r="G22" s="41">
        <f t="shared" si="0"/>
        <v>-0.42105263157894735</v>
      </c>
      <c r="H22" s="39">
        <v>64</v>
      </c>
      <c r="I22" s="42">
        <v>59</v>
      </c>
      <c r="J22" s="43">
        <f t="shared" si="2"/>
        <v>-7.8125E-2</v>
      </c>
      <c r="K22" s="42">
        <v>778</v>
      </c>
      <c r="L22" s="42">
        <v>795</v>
      </c>
      <c r="M22" s="41">
        <f t="shared" si="3"/>
        <v>2.185089974293053E-2</v>
      </c>
      <c r="N22" s="1"/>
      <c r="O22" s="1"/>
      <c r="P22" s="1"/>
      <c r="Q22" s="1"/>
      <c r="R22" s="1"/>
      <c r="S22" s="1"/>
      <c r="T22" s="1"/>
      <c r="U22" s="1"/>
      <c r="V22" s="1"/>
      <c r="W22" s="1"/>
      <c r="X22" s="1"/>
      <c r="Y22" s="1"/>
      <c r="Z22" s="1"/>
      <c r="AA22" s="1"/>
    </row>
    <row r="23" spans="1:27" ht="18.899999999999999" customHeight="1" x14ac:dyDescent="0.25">
      <c r="A23" s="51" t="s">
        <v>98</v>
      </c>
      <c r="B23" s="39">
        <v>1358</v>
      </c>
      <c r="C23" s="42">
        <v>1421</v>
      </c>
      <c r="D23" s="43">
        <f t="shared" si="1"/>
        <v>4.6391752577319645E-2</v>
      </c>
      <c r="E23" s="42">
        <v>15</v>
      </c>
      <c r="F23" s="42">
        <v>21</v>
      </c>
      <c r="G23" s="41">
        <f t="shared" si="0"/>
        <v>0.39999999999999991</v>
      </c>
      <c r="H23" s="39">
        <v>110</v>
      </c>
      <c r="I23" s="42">
        <v>119</v>
      </c>
      <c r="J23" s="43">
        <f t="shared" si="2"/>
        <v>8.181818181818179E-2</v>
      </c>
      <c r="K23" s="42">
        <v>1606</v>
      </c>
      <c r="L23" s="42">
        <v>1684</v>
      </c>
      <c r="M23" s="41">
        <f t="shared" si="3"/>
        <v>4.8567870485678677E-2</v>
      </c>
      <c r="N23" s="1"/>
      <c r="O23" s="1"/>
      <c r="P23" s="1"/>
      <c r="Q23" s="1"/>
      <c r="R23" s="1"/>
      <c r="S23" s="1"/>
      <c r="T23" s="1"/>
      <c r="U23" s="1"/>
      <c r="V23" s="1"/>
      <c r="W23" s="1"/>
      <c r="X23" s="1"/>
      <c r="Y23" s="1"/>
      <c r="Z23" s="1"/>
      <c r="AA23" s="1"/>
    </row>
    <row r="24" spans="1:27" ht="18.899999999999999" customHeight="1" thickBot="1" x14ac:dyDescent="0.3">
      <c r="A24" s="11" t="s">
        <v>33</v>
      </c>
      <c r="B24" s="8">
        <f>SUM(B6:B23)</f>
        <v>34974</v>
      </c>
      <c r="C24" s="12">
        <f>SUM(C6:C23)</f>
        <v>36338</v>
      </c>
      <c r="D24" s="32">
        <f>(C24/B24)-1</f>
        <v>3.9000400297363846E-2</v>
      </c>
      <c r="E24" s="12">
        <f>SUM(E6:E23)</f>
        <v>467</v>
      </c>
      <c r="F24" s="12">
        <f>SUM(F6:F23)</f>
        <v>463</v>
      </c>
      <c r="G24" s="26">
        <f>(F24/E24)-1</f>
        <v>-8.565310492505307E-3</v>
      </c>
      <c r="H24" s="8">
        <f>SUM(H6:H23)</f>
        <v>2437</v>
      </c>
      <c r="I24" s="12">
        <f>SUM(I6:I23)</f>
        <v>2576</v>
      </c>
      <c r="J24" s="32">
        <f>(I24/H24)-1</f>
        <v>5.7037340993024266E-2</v>
      </c>
      <c r="K24" s="12">
        <f>SUM(K6:K23)</f>
        <v>41058</v>
      </c>
      <c r="L24" s="12">
        <f>SUM(L6:L23)</f>
        <v>42683</v>
      </c>
      <c r="M24" s="26">
        <f>(L24/K24)-1</f>
        <v>3.9578157728092034E-2</v>
      </c>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24:C24 E24:F24 H24:I24 K24:L24" formulaRange="1"/>
    <ignoredError sqref="D24 G24 J24"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65A0-4AE6-40F2-8253-485377C268BB}">
  <sheetPr>
    <pageSetUpPr fitToPage="1"/>
  </sheetPr>
  <dimension ref="A1:U48"/>
  <sheetViews>
    <sheetView showGridLines="0" zoomScaleNormal="100" workbookViewId="0">
      <selection activeCell="H2" sqref="H2"/>
    </sheetView>
  </sheetViews>
  <sheetFormatPr defaultColWidth="9.109375" defaultRowHeight="12" x14ac:dyDescent="0.25"/>
  <cols>
    <col min="1" max="1" width="18.6640625" style="3" customWidth="1"/>
    <col min="2" max="10" width="7.88671875" style="3" customWidth="1"/>
    <col min="11" max="11" width="3.33203125" style="3" customWidth="1"/>
    <col min="12" max="16384" width="9.109375" style="3"/>
  </cols>
  <sheetData>
    <row r="1" spans="1:21" ht="6" customHeight="1" x14ac:dyDescent="0.25"/>
    <row r="2" spans="1:21" ht="18.899999999999999" customHeight="1" x14ac:dyDescent="0.3">
      <c r="A2" s="14" t="s">
        <v>197</v>
      </c>
      <c r="B2" s="15"/>
      <c r="C2" s="1"/>
      <c r="D2" s="1"/>
      <c r="E2" s="1"/>
      <c r="F2" s="1"/>
      <c r="G2" s="1"/>
      <c r="H2" s="1"/>
      <c r="I2" s="1"/>
      <c r="J2" s="1"/>
      <c r="K2" s="1"/>
      <c r="L2" s="1"/>
      <c r="M2" s="1"/>
      <c r="N2" s="1"/>
      <c r="O2" s="1"/>
      <c r="P2" s="1"/>
      <c r="Q2" s="1"/>
      <c r="R2" s="1"/>
      <c r="S2" s="1"/>
      <c r="T2" s="1"/>
      <c r="U2" s="1"/>
    </row>
    <row r="3" spans="1:21" ht="18.899999999999999" customHeight="1" thickBot="1" x14ac:dyDescent="0.3">
      <c r="A3" s="2"/>
      <c r="B3" s="2"/>
      <c r="C3" s="1"/>
      <c r="D3" s="1"/>
      <c r="E3" s="1"/>
      <c r="F3" s="1"/>
      <c r="G3" s="1"/>
      <c r="H3" s="1"/>
      <c r="I3" s="1"/>
      <c r="J3" s="1"/>
      <c r="K3" s="1"/>
      <c r="L3" s="1"/>
      <c r="M3" s="1"/>
      <c r="N3" s="1"/>
      <c r="O3" s="1"/>
      <c r="P3" s="1"/>
      <c r="Q3" s="1"/>
      <c r="R3" s="1"/>
      <c r="S3" s="1"/>
      <c r="T3" s="1"/>
      <c r="U3" s="1"/>
    </row>
    <row r="4" spans="1:21" ht="18.899999999999999" customHeight="1" x14ac:dyDescent="0.25">
      <c r="A4" s="249" t="str">
        <f>+'1'!A4</f>
        <v>Janeiro-dezembro</v>
      </c>
      <c r="B4" s="251" t="s">
        <v>29</v>
      </c>
      <c r="C4" s="252"/>
      <c r="D4" s="253"/>
      <c r="E4" s="251" t="s">
        <v>18</v>
      </c>
      <c r="F4" s="252"/>
      <c r="G4" s="253"/>
      <c r="H4" s="252" t="s">
        <v>19</v>
      </c>
      <c r="I4" s="252"/>
      <c r="J4" s="252"/>
      <c r="K4" s="1"/>
      <c r="L4" s="1"/>
      <c r="M4" s="1"/>
      <c r="N4" s="1"/>
      <c r="O4" s="1"/>
      <c r="P4" s="1"/>
      <c r="Q4" s="1"/>
      <c r="R4" s="1"/>
      <c r="S4" s="1"/>
      <c r="T4" s="1"/>
      <c r="U4" s="1"/>
    </row>
    <row r="5" spans="1:21" ht="30" customHeight="1" x14ac:dyDescent="0.25">
      <c r="A5" s="250"/>
      <c r="B5" s="28">
        <v>2019</v>
      </c>
      <c r="C5" s="27">
        <v>2023</v>
      </c>
      <c r="D5" s="203">
        <v>2024</v>
      </c>
      <c r="E5" s="28">
        <v>2019</v>
      </c>
      <c r="F5" s="27">
        <v>2023</v>
      </c>
      <c r="G5" s="203">
        <v>2024</v>
      </c>
      <c r="H5" s="28">
        <v>2019</v>
      </c>
      <c r="I5" s="27">
        <v>2023</v>
      </c>
      <c r="J5" s="203">
        <v>2024</v>
      </c>
      <c r="K5" s="1"/>
      <c r="L5" s="1"/>
      <c r="M5" s="1"/>
      <c r="N5" s="1"/>
      <c r="O5" s="1"/>
      <c r="P5" s="1"/>
      <c r="Q5" s="1"/>
      <c r="R5" s="1"/>
      <c r="S5" s="1"/>
      <c r="T5" s="1"/>
      <c r="U5" s="1"/>
    </row>
    <row r="6" spans="1:21" ht="18.899999999999999" customHeight="1" x14ac:dyDescent="0.25">
      <c r="A6" s="51" t="s">
        <v>99</v>
      </c>
      <c r="B6" s="98">
        <v>314</v>
      </c>
      <c r="C6" s="99">
        <v>338</v>
      </c>
      <c r="D6" s="100">
        <v>339</v>
      </c>
      <c r="E6" s="42">
        <v>1452</v>
      </c>
      <c r="F6" s="42">
        <v>1713</v>
      </c>
      <c r="G6" s="101">
        <v>1728</v>
      </c>
      <c r="H6" s="36">
        <v>27762</v>
      </c>
      <c r="I6" s="37">
        <v>27783</v>
      </c>
      <c r="J6" s="102">
        <v>28992</v>
      </c>
      <c r="K6" s="1"/>
      <c r="L6" s="1"/>
      <c r="M6" s="1"/>
      <c r="N6" s="1"/>
      <c r="O6" s="1"/>
      <c r="P6" s="1"/>
      <c r="Q6" s="1"/>
      <c r="R6" s="1"/>
      <c r="S6" s="1"/>
      <c r="T6" s="1"/>
      <c r="U6" s="1"/>
    </row>
    <row r="7" spans="1:21" ht="18.899999999999999" customHeight="1" x14ac:dyDescent="0.25">
      <c r="A7" s="51" t="s">
        <v>100</v>
      </c>
      <c r="B7" s="103">
        <v>86</v>
      </c>
      <c r="C7" s="104">
        <v>72</v>
      </c>
      <c r="D7" s="105">
        <v>55</v>
      </c>
      <c r="E7" s="42">
        <v>386</v>
      </c>
      <c r="F7" s="42">
        <v>365</v>
      </c>
      <c r="G7" s="101">
        <v>416</v>
      </c>
      <c r="H7" s="39">
        <v>10254</v>
      </c>
      <c r="I7" s="42">
        <v>8818</v>
      </c>
      <c r="J7" s="101">
        <v>9040</v>
      </c>
      <c r="K7" s="1"/>
      <c r="L7" s="1"/>
      <c r="M7" s="1"/>
      <c r="N7" s="1"/>
      <c r="O7" s="1"/>
      <c r="P7" s="1"/>
      <c r="Q7" s="1"/>
      <c r="R7" s="1"/>
      <c r="S7" s="1"/>
      <c r="T7" s="1"/>
      <c r="U7" s="1"/>
    </row>
    <row r="8" spans="1:21" ht="18.899999999999999" customHeight="1" x14ac:dyDescent="0.25">
      <c r="A8" s="51" t="s">
        <v>101</v>
      </c>
      <c r="B8" s="103">
        <v>74</v>
      </c>
      <c r="C8" s="104">
        <v>57</v>
      </c>
      <c r="D8" s="105">
        <v>69</v>
      </c>
      <c r="E8" s="42">
        <v>463</v>
      </c>
      <c r="F8" s="42">
        <v>359</v>
      </c>
      <c r="G8" s="101">
        <v>432</v>
      </c>
      <c r="H8" s="39">
        <v>5186</v>
      </c>
      <c r="I8" s="42">
        <v>4457</v>
      </c>
      <c r="J8" s="101">
        <v>4651</v>
      </c>
      <c r="K8" s="1"/>
      <c r="L8" s="1"/>
      <c r="M8" s="1"/>
      <c r="N8" s="1"/>
      <c r="O8" s="1"/>
      <c r="P8" s="1"/>
      <c r="Q8" s="1"/>
      <c r="R8" s="1"/>
      <c r="S8" s="1"/>
      <c r="T8" s="1"/>
      <c r="U8" s="1"/>
    </row>
    <row r="9" spans="1:21" ht="18.899999999999999" customHeight="1" thickBot="1" x14ac:dyDescent="0.3">
      <c r="A9" s="11" t="s">
        <v>33</v>
      </c>
      <c r="B9" s="8">
        <f t="shared" ref="B9:J9" si="0">SUM(B6:B8)</f>
        <v>474</v>
      </c>
      <c r="C9" s="12">
        <f t="shared" si="0"/>
        <v>467</v>
      </c>
      <c r="D9" s="73">
        <f t="shared" si="0"/>
        <v>463</v>
      </c>
      <c r="E9" s="12">
        <f t="shared" si="0"/>
        <v>2301</v>
      </c>
      <c r="F9" s="12">
        <f t="shared" si="0"/>
        <v>2437</v>
      </c>
      <c r="G9" s="12">
        <f t="shared" si="0"/>
        <v>2576</v>
      </c>
      <c r="H9" s="8">
        <f t="shared" si="0"/>
        <v>43202</v>
      </c>
      <c r="I9" s="12">
        <f t="shared" si="0"/>
        <v>41058</v>
      </c>
      <c r="J9" s="12">
        <f t="shared" si="0"/>
        <v>42683</v>
      </c>
      <c r="K9" s="1"/>
      <c r="L9" s="1"/>
      <c r="M9" s="1"/>
      <c r="N9" s="1"/>
      <c r="O9" s="1"/>
      <c r="P9" s="1"/>
      <c r="Q9" s="1"/>
      <c r="R9" s="1"/>
      <c r="S9" s="1"/>
      <c r="T9" s="1"/>
      <c r="U9" s="1"/>
    </row>
    <row r="10" spans="1:21" ht="18.899999999999999" customHeight="1" x14ac:dyDescent="0.25">
      <c r="A10" s="1"/>
      <c r="B10" s="1"/>
      <c r="C10" s="1"/>
      <c r="D10" s="1"/>
      <c r="E10" s="1"/>
      <c r="F10" s="1"/>
      <c r="G10" s="1"/>
      <c r="H10" s="1"/>
      <c r="I10" s="1"/>
      <c r="J10" s="1"/>
      <c r="K10" s="1"/>
      <c r="L10" s="1"/>
      <c r="M10" s="1"/>
      <c r="N10" s="1"/>
      <c r="O10" s="1"/>
      <c r="P10" s="1"/>
      <c r="Q10" s="1"/>
      <c r="R10" s="1"/>
      <c r="S10" s="1"/>
      <c r="T10" s="1"/>
      <c r="U10" s="1"/>
    </row>
    <row r="11" spans="1:21" ht="18.899999999999999" customHeight="1" x14ac:dyDescent="0.3">
      <c r="A11" s="14" t="s">
        <v>198</v>
      </c>
      <c r="B11" s="2"/>
      <c r="C11" s="2"/>
      <c r="D11" s="2"/>
      <c r="E11" s="1"/>
      <c r="F11" s="1"/>
      <c r="G11" s="1"/>
      <c r="H11" s="1"/>
      <c r="I11" s="1"/>
      <c r="J11" s="1"/>
      <c r="K11" s="1"/>
      <c r="L11" s="1"/>
      <c r="M11" s="1"/>
      <c r="N11" s="1"/>
      <c r="O11" s="1"/>
      <c r="P11" s="1"/>
      <c r="Q11" s="1"/>
      <c r="R11" s="1"/>
      <c r="S11" s="1"/>
      <c r="T11" s="1"/>
      <c r="U11" s="1"/>
    </row>
    <row r="12" spans="1:21" ht="18.899999999999999" customHeight="1" thickBot="1" x14ac:dyDescent="0.3">
      <c r="A12" s="2"/>
      <c r="B12" s="2"/>
      <c r="C12" s="2"/>
      <c r="D12" s="2"/>
      <c r="E12" s="1"/>
      <c r="F12" s="1"/>
      <c r="G12" s="1"/>
      <c r="H12" s="1"/>
      <c r="I12" s="1"/>
      <c r="J12" s="1"/>
      <c r="K12" s="1"/>
      <c r="L12" s="1"/>
      <c r="M12" s="1"/>
      <c r="N12" s="1"/>
      <c r="O12" s="1"/>
      <c r="P12" s="1"/>
      <c r="Q12" s="1"/>
      <c r="R12" s="1"/>
      <c r="S12" s="1"/>
      <c r="T12" s="1"/>
      <c r="U12" s="1"/>
    </row>
    <row r="13" spans="1:21" ht="18.899999999999999" customHeight="1" x14ac:dyDescent="0.25">
      <c r="A13" s="249" t="str">
        <f>+'1'!A4</f>
        <v>Janeiro-dezembro</v>
      </c>
      <c r="B13" s="251" t="s">
        <v>29</v>
      </c>
      <c r="C13" s="252"/>
      <c r="D13" s="252"/>
      <c r="E13" s="251" t="s">
        <v>18</v>
      </c>
      <c r="F13" s="252"/>
      <c r="G13" s="253"/>
      <c r="H13" s="252" t="s">
        <v>19</v>
      </c>
      <c r="I13" s="252"/>
      <c r="J13" s="252"/>
      <c r="K13" s="1"/>
      <c r="L13" s="1"/>
      <c r="M13" s="1"/>
      <c r="N13" s="1"/>
      <c r="O13" s="1"/>
      <c r="P13" s="1"/>
      <c r="Q13" s="1"/>
      <c r="R13" s="1"/>
      <c r="S13" s="1"/>
      <c r="T13" s="1"/>
      <c r="U13" s="1"/>
    </row>
    <row r="14" spans="1:21" ht="18.899999999999999" customHeight="1" x14ac:dyDescent="0.25">
      <c r="A14" s="250"/>
      <c r="B14" s="267" t="s">
        <v>144</v>
      </c>
      <c r="C14" s="268"/>
      <c r="D14" s="268"/>
      <c r="E14" s="268"/>
      <c r="F14" s="268"/>
      <c r="G14" s="268"/>
      <c r="H14" s="268"/>
      <c r="I14" s="268"/>
      <c r="J14" s="268"/>
      <c r="K14" s="1"/>
      <c r="L14" s="1"/>
      <c r="M14" s="1"/>
      <c r="N14" s="1"/>
      <c r="O14" s="1"/>
      <c r="P14" s="1"/>
      <c r="Q14" s="1"/>
      <c r="R14" s="1"/>
      <c r="S14" s="1"/>
      <c r="T14" s="1"/>
      <c r="U14" s="1"/>
    </row>
    <row r="15" spans="1:21" ht="18.899999999999999" customHeight="1" x14ac:dyDescent="0.25">
      <c r="A15" s="210"/>
      <c r="B15" s="106" t="s">
        <v>183</v>
      </c>
      <c r="C15" s="107" t="s">
        <v>184</v>
      </c>
      <c r="D15" s="108"/>
      <c r="E15" s="106" t="s">
        <v>183</v>
      </c>
      <c r="F15" s="107" t="s">
        <v>184</v>
      </c>
      <c r="G15" s="107"/>
      <c r="H15" s="106" t="s">
        <v>183</v>
      </c>
      <c r="I15" s="107" t="s">
        <v>184</v>
      </c>
      <c r="J15" s="107"/>
      <c r="K15" s="1"/>
      <c r="L15" s="1"/>
      <c r="M15" s="1"/>
      <c r="N15" s="1"/>
      <c r="O15" s="1"/>
      <c r="P15" s="1"/>
      <c r="Q15" s="1"/>
      <c r="R15" s="1"/>
      <c r="S15" s="1"/>
      <c r="T15" s="1"/>
      <c r="U15" s="1"/>
    </row>
    <row r="16" spans="1:21" ht="18.899999999999999" customHeight="1" x14ac:dyDescent="0.25">
      <c r="A16" s="51" t="s">
        <v>99</v>
      </c>
      <c r="B16" s="83">
        <f>(D6/B6)-1</f>
        <v>7.9617834394904552E-2</v>
      </c>
      <c r="C16" s="81">
        <f>(D6/C6)-1</f>
        <v>2.9585798816567088E-3</v>
      </c>
      <c r="D16" s="84"/>
      <c r="E16" s="81">
        <f>(G6/E6)-1</f>
        <v>0.19008264462809921</v>
      </c>
      <c r="F16" s="81">
        <f>(G6/F6)-1</f>
        <v>8.7565674255691839E-3</v>
      </c>
      <c r="G16" s="82"/>
      <c r="H16" s="83">
        <f>(J6/H6)-1</f>
        <v>4.4305165333909713E-2</v>
      </c>
      <c r="I16" s="81">
        <f>(J6/I6)-1</f>
        <v>4.3515819026023195E-2</v>
      </c>
      <c r="K16" s="1"/>
      <c r="L16" s="1"/>
      <c r="M16" s="1"/>
      <c r="N16" s="1"/>
      <c r="O16" s="1"/>
      <c r="P16" s="1"/>
      <c r="Q16" s="1"/>
      <c r="R16" s="1"/>
      <c r="S16" s="1"/>
      <c r="T16" s="1"/>
      <c r="U16" s="1"/>
    </row>
    <row r="17" spans="1:21" ht="18.899999999999999" customHeight="1" x14ac:dyDescent="0.25">
      <c r="A17" s="51" t="s">
        <v>100</v>
      </c>
      <c r="B17" s="83">
        <f>(D7/B7)-1</f>
        <v>-0.36046511627906974</v>
      </c>
      <c r="C17" s="81">
        <f>(D7/C7)-1</f>
        <v>-0.23611111111111116</v>
      </c>
      <c r="D17" s="84"/>
      <c r="E17" s="81">
        <f>(G7/E7)-1</f>
        <v>7.7720207253886064E-2</v>
      </c>
      <c r="F17" s="81">
        <f>(G7/F7)-1</f>
        <v>0.13972602739726026</v>
      </c>
      <c r="G17" s="82"/>
      <c r="H17" s="83">
        <f>(J7/H7)-1</f>
        <v>-0.11839282231324366</v>
      </c>
      <c r="I17" s="81">
        <f>(J7/I7)-1</f>
        <v>2.5175776820140605E-2</v>
      </c>
      <c r="K17" s="1"/>
      <c r="L17" s="1"/>
      <c r="M17" s="1"/>
      <c r="N17" s="1"/>
      <c r="O17" s="1"/>
      <c r="P17" s="1"/>
      <c r="Q17" s="1"/>
      <c r="R17" s="1"/>
      <c r="S17" s="1"/>
      <c r="T17" s="1"/>
      <c r="U17" s="1"/>
    </row>
    <row r="18" spans="1:21" ht="18.899999999999999" customHeight="1" x14ac:dyDescent="0.25">
      <c r="A18" s="51" t="s">
        <v>101</v>
      </c>
      <c r="B18" s="83">
        <f>(D8/B8)-1</f>
        <v>-6.7567567567567544E-2</v>
      </c>
      <c r="C18" s="81">
        <f>(D8/C8)-1</f>
        <v>0.21052631578947367</v>
      </c>
      <c r="D18" s="84"/>
      <c r="E18" s="81">
        <f>(G8/E8)-1</f>
        <v>-6.6954643628509669E-2</v>
      </c>
      <c r="F18" s="81">
        <f>(G8/F8)-1</f>
        <v>0.20334261838440115</v>
      </c>
      <c r="G18" s="82"/>
      <c r="H18" s="83">
        <f>(J8/H8)-1</f>
        <v>-0.10316236020053993</v>
      </c>
      <c r="I18" s="81">
        <f>(J8/I8)-1</f>
        <v>4.3527036122952723E-2</v>
      </c>
      <c r="K18" s="1"/>
      <c r="L18" s="1"/>
      <c r="M18" s="1"/>
      <c r="N18" s="1"/>
      <c r="O18" s="1"/>
      <c r="P18" s="1"/>
      <c r="Q18" s="1"/>
      <c r="R18" s="1"/>
      <c r="S18" s="1"/>
      <c r="T18" s="1"/>
      <c r="U18" s="1"/>
    </row>
    <row r="19" spans="1:21" ht="18.899999999999999" customHeight="1" thickBot="1" x14ac:dyDescent="0.3">
      <c r="A19" s="11" t="s">
        <v>33</v>
      </c>
      <c r="B19" s="90">
        <f>(D9/B9)-1</f>
        <v>-2.320675105485237E-2</v>
      </c>
      <c r="C19" s="88">
        <f>(D9/C9)-1</f>
        <v>-8.565310492505307E-3</v>
      </c>
      <c r="D19" s="109"/>
      <c r="E19" s="88">
        <f>(G9/E9)-1</f>
        <v>0.11951325510647548</v>
      </c>
      <c r="F19" s="88">
        <f>(G9/F9)-1</f>
        <v>5.7037340993024266E-2</v>
      </c>
      <c r="G19" s="89"/>
      <c r="H19" s="90">
        <f>(J9/H9)-1</f>
        <v>-1.2013332716077962E-2</v>
      </c>
      <c r="I19" s="88">
        <f>(J9/I9)-1</f>
        <v>3.9578157728092034E-2</v>
      </c>
      <c r="J19" s="110"/>
      <c r="K19" s="1"/>
      <c r="L19" s="1"/>
      <c r="M19" s="1"/>
      <c r="N19" s="1"/>
      <c r="O19" s="1"/>
      <c r="P19" s="1"/>
      <c r="Q19" s="1"/>
      <c r="R19" s="1"/>
      <c r="S19" s="1"/>
      <c r="T19" s="1"/>
      <c r="U19" s="1"/>
    </row>
    <row r="20" spans="1:21" ht="18.899999999999999" customHeight="1" x14ac:dyDescent="0.25">
      <c r="A20" s="1"/>
      <c r="B20" s="1"/>
      <c r="C20" s="1"/>
      <c r="D20" s="1"/>
      <c r="E20" s="1"/>
      <c r="F20" s="1"/>
      <c r="G20" s="1"/>
      <c r="H20" s="1"/>
      <c r="I20" s="1"/>
      <c r="J20" s="1"/>
      <c r="K20" s="1"/>
      <c r="L20" s="1"/>
      <c r="M20" s="1"/>
      <c r="N20" s="1"/>
      <c r="O20" s="1"/>
      <c r="P20" s="1"/>
      <c r="Q20" s="1"/>
      <c r="R20" s="1"/>
      <c r="S20" s="1"/>
      <c r="T20" s="1"/>
      <c r="U20" s="1"/>
    </row>
    <row r="21" spans="1:21" ht="18.899999999999999" customHeight="1" x14ac:dyDescent="0.25">
      <c r="A21" s="1"/>
      <c r="B21" s="1"/>
      <c r="C21" s="1"/>
      <c r="D21" s="1"/>
      <c r="E21" s="1"/>
      <c r="F21" s="1"/>
      <c r="G21" s="1"/>
      <c r="H21" s="1"/>
      <c r="I21" s="1"/>
      <c r="J21" s="1"/>
      <c r="K21" s="1"/>
      <c r="L21" s="1"/>
      <c r="M21" s="1"/>
      <c r="N21" s="1"/>
      <c r="O21" s="1"/>
      <c r="P21" s="1"/>
      <c r="Q21" s="1"/>
      <c r="R21" s="1"/>
      <c r="S21" s="1"/>
      <c r="T21" s="1"/>
      <c r="U21" s="1"/>
    </row>
    <row r="22" spans="1:21" ht="18.899999999999999" customHeight="1" x14ac:dyDescent="0.25">
      <c r="A22" s="1"/>
      <c r="B22" s="1"/>
      <c r="C22" s="1"/>
      <c r="D22" s="1"/>
      <c r="E22" s="1"/>
      <c r="F22" s="1"/>
      <c r="G22" s="1"/>
      <c r="H22" s="1"/>
      <c r="I22" s="1"/>
      <c r="J22" s="1"/>
      <c r="K22" s="1"/>
      <c r="L22" s="1"/>
      <c r="M22" s="1"/>
      <c r="N22" s="1"/>
      <c r="O22" s="1"/>
      <c r="P22" s="1"/>
      <c r="Q22" s="1"/>
      <c r="R22" s="1"/>
      <c r="S22" s="1"/>
      <c r="T22" s="1"/>
      <c r="U22" s="1"/>
    </row>
    <row r="23" spans="1:21" ht="18.899999999999999" customHeight="1" x14ac:dyDescent="0.25">
      <c r="A23" s="1"/>
      <c r="B23" s="1"/>
      <c r="C23" s="1"/>
      <c r="D23" s="1"/>
      <c r="E23" s="1"/>
      <c r="F23" s="1"/>
      <c r="G23" s="1"/>
      <c r="H23" s="1"/>
      <c r="I23" s="1"/>
      <c r="J23" s="1"/>
      <c r="K23" s="1"/>
      <c r="L23" s="1"/>
      <c r="M23" s="1"/>
      <c r="N23" s="1"/>
      <c r="O23" s="1"/>
      <c r="P23" s="1"/>
      <c r="Q23" s="1"/>
      <c r="R23" s="1"/>
      <c r="S23" s="1"/>
      <c r="T23" s="1"/>
      <c r="U23" s="1"/>
    </row>
    <row r="24" spans="1:21" ht="18.899999999999999" customHeight="1" x14ac:dyDescent="0.25">
      <c r="A24" s="1"/>
      <c r="B24" s="1"/>
      <c r="C24" s="1"/>
      <c r="D24" s="1"/>
      <c r="E24" s="1"/>
      <c r="F24" s="1"/>
      <c r="G24" s="1"/>
      <c r="H24" s="1"/>
      <c r="I24" s="1"/>
      <c r="J24" s="1"/>
      <c r="K24" s="1"/>
      <c r="L24" s="1"/>
      <c r="M24" s="1"/>
      <c r="N24" s="1"/>
      <c r="O24" s="1"/>
      <c r="P24" s="1"/>
      <c r="Q24" s="1"/>
      <c r="R24" s="1"/>
      <c r="S24" s="1"/>
      <c r="T24" s="1"/>
      <c r="U24" s="1"/>
    </row>
    <row r="25" spans="1:21" ht="18.899999999999999" customHeight="1" x14ac:dyDescent="0.25">
      <c r="A25" s="1"/>
      <c r="B25" s="1"/>
      <c r="C25" s="1"/>
      <c r="D25" s="1"/>
      <c r="E25" s="1"/>
      <c r="F25" s="1"/>
      <c r="G25" s="1"/>
      <c r="H25" s="1"/>
      <c r="I25" s="1"/>
      <c r="J25" s="1"/>
      <c r="K25" s="1"/>
      <c r="L25" s="1"/>
      <c r="M25" s="1"/>
      <c r="N25" s="1"/>
      <c r="O25" s="1"/>
      <c r="P25" s="1"/>
      <c r="Q25" s="1"/>
      <c r="R25" s="1"/>
      <c r="S25" s="1"/>
      <c r="T25" s="1"/>
      <c r="U25" s="1"/>
    </row>
    <row r="26" spans="1:21" ht="18.899999999999999" customHeight="1" x14ac:dyDescent="0.25">
      <c r="A26" s="1"/>
      <c r="B26" s="1"/>
      <c r="C26" s="1"/>
      <c r="D26" s="1"/>
      <c r="E26" s="1"/>
      <c r="F26" s="1"/>
      <c r="G26" s="1"/>
      <c r="H26" s="1"/>
      <c r="I26" s="1"/>
      <c r="J26" s="1"/>
      <c r="K26" s="1"/>
      <c r="L26" s="1"/>
      <c r="M26" s="1"/>
      <c r="N26" s="1"/>
      <c r="O26" s="1"/>
      <c r="P26" s="1"/>
      <c r="Q26" s="1"/>
      <c r="R26" s="1"/>
      <c r="S26" s="1"/>
      <c r="T26" s="1"/>
      <c r="U26" s="1"/>
    </row>
    <row r="27" spans="1:21" x14ac:dyDescent="0.25">
      <c r="A27" s="1"/>
      <c r="B27" s="1"/>
      <c r="C27" s="1"/>
      <c r="D27" s="1"/>
      <c r="E27" s="1"/>
      <c r="F27" s="1"/>
      <c r="G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1"/>
      <c r="T28" s="1"/>
      <c r="U28" s="1"/>
    </row>
    <row r="29" spans="1:21" x14ac:dyDescent="0.25">
      <c r="A29" s="1"/>
      <c r="B29" s="1"/>
      <c r="C29" s="1"/>
      <c r="D29" s="1"/>
      <c r="E29" s="1"/>
      <c r="F29" s="1"/>
      <c r="G29" s="1"/>
      <c r="H29" s="1"/>
      <c r="I29" s="1"/>
      <c r="J29" s="1"/>
      <c r="K29" s="1"/>
      <c r="L29" s="1"/>
      <c r="M29" s="1"/>
      <c r="N29" s="1"/>
      <c r="O29" s="1"/>
      <c r="P29" s="1"/>
      <c r="Q29" s="1"/>
      <c r="R29" s="1"/>
      <c r="S29" s="1"/>
      <c r="T29" s="1"/>
      <c r="U29" s="1"/>
    </row>
    <row r="30" spans="1:21" x14ac:dyDescent="0.25">
      <c r="A30" s="1"/>
      <c r="B30" s="1"/>
      <c r="C30" s="1"/>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7" spans="7:9" x14ac:dyDescent="0.25">
      <c r="G37" s="1"/>
    </row>
    <row r="48" spans="7:9" x14ac:dyDescent="0.25">
      <c r="I48" s="1"/>
    </row>
  </sheetData>
  <mergeCells count="9">
    <mergeCell ref="H13:J13"/>
    <mergeCell ref="B14:J14"/>
    <mergeCell ref="A4:A5"/>
    <mergeCell ref="B4:D4"/>
    <mergeCell ref="E4:G4"/>
    <mergeCell ref="H4:J4"/>
    <mergeCell ref="B13:D13"/>
    <mergeCell ref="E13:G13"/>
    <mergeCell ref="A13:A1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9:C9 H9:I9 E9:F9 D9 G9 J9"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774C-D7D7-4218-B181-2175F3BB76EA}">
  <sheetPr>
    <pageSetUpPr fitToPage="1"/>
  </sheetPr>
  <dimension ref="A1:AA48"/>
  <sheetViews>
    <sheetView showGridLines="0" zoomScaleNormal="100" workbookViewId="0">
      <selection activeCell="H2" sqref="H2"/>
    </sheetView>
  </sheetViews>
  <sheetFormatPr defaultColWidth="9.109375" defaultRowHeight="12" x14ac:dyDescent="0.25"/>
  <cols>
    <col min="1" max="1" width="18.6640625" style="3" customWidth="1"/>
    <col min="2" max="6" width="9.6640625" style="3" customWidth="1"/>
    <col min="7" max="7" width="4.44140625" style="3" customWidth="1"/>
    <col min="8" max="16384" width="9.109375" style="3"/>
  </cols>
  <sheetData>
    <row r="1" spans="1:27" ht="6.75" customHeight="1" x14ac:dyDescent="0.25"/>
    <row r="2" spans="1:27" ht="18.899999999999999" customHeight="1" x14ac:dyDescent="0.3">
      <c r="A2" s="14" t="s">
        <v>164</v>
      </c>
      <c r="B2" s="15"/>
      <c r="C2" s="2"/>
      <c r="D2" s="2"/>
      <c r="E2" s="2"/>
      <c r="F2" s="2"/>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2"/>
      <c r="G3" s="1"/>
      <c r="H3" s="1"/>
      <c r="I3" s="1"/>
      <c r="J3" s="1"/>
      <c r="K3" s="1"/>
      <c r="L3" s="1"/>
      <c r="M3" s="1"/>
      <c r="N3" s="1"/>
      <c r="O3" s="1"/>
      <c r="P3" s="1"/>
      <c r="Q3" s="1"/>
      <c r="R3" s="1"/>
      <c r="S3" s="1"/>
      <c r="T3" s="1"/>
      <c r="U3" s="1"/>
      <c r="V3" s="1"/>
      <c r="W3" s="1"/>
      <c r="X3" s="1"/>
      <c r="Y3" s="1"/>
      <c r="Z3" s="1"/>
      <c r="AA3" s="1"/>
    </row>
    <row r="4" spans="1:27" ht="23.25" customHeight="1" x14ac:dyDescent="0.25">
      <c r="A4" s="249" t="str">
        <f>+'1'!A4</f>
        <v>Janeiro-dezembro</v>
      </c>
      <c r="B4" s="269" t="s">
        <v>129</v>
      </c>
      <c r="C4" s="270"/>
      <c r="D4" s="270"/>
      <c r="E4" s="270"/>
      <c r="F4" s="270"/>
      <c r="G4" s="1"/>
      <c r="H4" s="1"/>
      <c r="I4" s="1"/>
      <c r="J4" s="1"/>
      <c r="K4" s="1"/>
      <c r="L4" s="1"/>
      <c r="M4" s="1"/>
      <c r="N4" s="1"/>
      <c r="O4" s="1"/>
      <c r="P4" s="1"/>
      <c r="Q4" s="1"/>
      <c r="R4" s="1"/>
      <c r="S4" s="1"/>
      <c r="T4" s="1"/>
      <c r="U4" s="1"/>
      <c r="V4" s="1"/>
      <c r="W4" s="1"/>
      <c r="X4" s="1"/>
      <c r="Y4" s="1"/>
      <c r="Z4" s="1"/>
      <c r="AA4" s="1"/>
    </row>
    <row r="5" spans="1:27" ht="30" customHeight="1" x14ac:dyDescent="0.25">
      <c r="A5" s="250"/>
      <c r="B5" s="92">
        <v>2019</v>
      </c>
      <c r="C5" s="93">
        <v>2023</v>
      </c>
      <c r="D5" s="94">
        <v>2024</v>
      </c>
      <c r="E5" s="95" t="s">
        <v>179</v>
      </c>
      <c r="F5" s="95" t="s">
        <v>182</v>
      </c>
      <c r="G5" s="1"/>
      <c r="H5" s="1"/>
      <c r="I5" s="1"/>
      <c r="J5" s="1"/>
      <c r="K5" s="1"/>
      <c r="L5" s="1"/>
      <c r="M5" s="1"/>
      <c r="N5" s="1"/>
      <c r="O5" s="1"/>
      <c r="P5" s="1"/>
      <c r="Q5" s="1"/>
      <c r="R5" s="1"/>
      <c r="S5" s="1"/>
      <c r="T5" s="1"/>
      <c r="U5" s="1"/>
      <c r="V5" s="1"/>
      <c r="W5" s="1"/>
      <c r="X5" s="1"/>
      <c r="Y5" s="1"/>
      <c r="Z5" s="1"/>
      <c r="AA5" s="1"/>
    </row>
    <row r="6" spans="1:27" ht="18.899999999999999" customHeight="1" x14ac:dyDescent="0.25">
      <c r="A6" s="51" t="s">
        <v>132</v>
      </c>
      <c r="B6" s="72">
        <v>43934</v>
      </c>
      <c r="C6" s="42">
        <v>40663</v>
      </c>
      <c r="D6" s="40">
        <v>42106</v>
      </c>
      <c r="E6" s="96">
        <f>(D6/B6)-1</f>
        <v>-4.1607866344972044E-2</v>
      </c>
      <c r="F6" s="41">
        <f>(D6/C6)-1</f>
        <v>3.5486806187443154E-2</v>
      </c>
      <c r="G6" s="1"/>
      <c r="H6" s="1"/>
      <c r="I6" s="1"/>
      <c r="J6" s="1"/>
      <c r="K6" s="1"/>
      <c r="L6" s="1"/>
      <c r="M6" s="1"/>
      <c r="N6" s="1"/>
      <c r="O6" s="1"/>
      <c r="P6" s="1"/>
      <c r="Q6" s="1"/>
      <c r="R6" s="1"/>
      <c r="S6" s="1"/>
      <c r="T6" s="1"/>
      <c r="U6" s="1"/>
      <c r="V6" s="1"/>
      <c r="W6" s="1"/>
      <c r="X6" s="1"/>
      <c r="Y6" s="1"/>
      <c r="Z6" s="1"/>
      <c r="AA6" s="1"/>
    </row>
    <row r="7" spans="1:27" ht="18.899999999999999" customHeight="1" x14ac:dyDescent="0.25">
      <c r="A7" s="51" t="s">
        <v>133</v>
      </c>
      <c r="B7" s="72">
        <v>1620</v>
      </c>
      <c r="C7" s="42">
        <v>1533</v>
      </c>
      <c r="D7" s="40">
        <v>1673</v>
      </c>
      <c r="E7" s="96">
        <f t="shared" ref="E7:E13" si="0">(D7/B7)-1</f>
        <v>3.2716049382716106E-2</v>
      </c>
      <c r="F7" s="41">
        <f t="shared" ref="F7:F12" si="1">(D7/C7)-1</f>
        <v>9.1324200913242004E-2</v>
      </c>
      <c r="G7" s="1"/>
      <c r="H7" s="1"/>
      <c r="I7" s="1"/>
      <c r="J7" s="1"/>
      <c r="K7" s="1"/>
      <c r="L7" s="1"/>
      <c r="M7" s="1"/>
      <c r="N7" s="1"/>
      <c r="O7" s="1"/>
      <c r="P7" s="1"/>
      <c r="Q7" s="1"/>
      <c r="R7" s="1"/>
      <c r="S7" s="1"/>
      <c r="T7" s="1"/>
      <c r="U7" s="1"/>
      <c r="V7" s="1"/>
      <c r="W7" s="1"/>
      <c r="X7" s="1"/>
      <c r="Y7" s="1"/>
      <c r="Z7" s="1"/>
      <c r="AA7" s="1"/>
    </row>
    <row r="8" spans="1:27" ht="18.899999999999999" customHeight="1" x14ac:dyDescent="0.25">
      <c r="A8" s="51" t="s">
        <v>128</v>
      </c>
      <c r="B8" s="72">
        <v>2378</v>
      </c>
      <c r="C8" s="42">
        <v>1784</v>
      </c>
      <c r="D8" s="40">
        <v>1587</v>
      </c>
      <c r="E8" s="96">
        <f t="shared" si="0"/>
        <v>-0.33263246425567705</v>
      </c>
      <c r="F8" s="41">
        <f t="shared" si="1"/>
        <v>-0.11042600896860988</v>
      </c>
      <c r="G8" s="1"/>
      <c r="H8" s="1"/>
      <c r="I8" s="1"/>
      <c r="J8" s="1"/>
      <c r="K8" s="1"/>
      <c r="L8" s="1"/>
      <c r="M8" s="1"/>
      <c r="N8" s="1"/>
      <c r="O8" s="1"/>
      <c r="P8" s="1"/>
      <c r="Q8" s="1"/>
      <c r="R8" s="1"/>
      <c r="S8" s="1"/>
      <c r="T8" s="1"/>
      <c r="U8" s="1"/>
      <c r="V8" s="1"/>
      <c r="W8" s="1"/>
      <c r="X8" s="1"/>
      <c r="Y8" s="1"/>
      <c r="Z8" s="1"/>
      <c r="AA8" s="1"/>
    </row>
    <row r="9" spans="1:27" ht="18.899999999999999" customHeight="1" x14ac:dyDescent="0.25">
      <c r="A9" s="51" t="s">
        <v>127</v>
      </c>
      <c r="B9" s="72">
        <v>7101</v>
      </c>
      <c r="C9" s="42">
        <v>8936</v>
      </c>
      <c r="D9" s="40">
        <v>9546</v>
      </c>
      <c r="E9" s="96">
        <f t="shared" si="0"/>
        <v>0.34431770173215037</v>
      </c>
      <c r="F9" s="41">
        <f t="shared" si="1"/>
        <v>6.8263205013428863E-2</v>
      </c>
      <c r="G9" s="1"/>
      <c r="H9" s="1"/>
      <c r="I9" s="1"/>
      <c r="J9" s="1"/>
      <c r="K9" s="1"/>
      <c r="L9" s="1"/>
      <c r="M9" s="1"/>
      <c r="N9" s="1"/>
      <c r="O9" s="1"/>
      <c r="P9" s="1"/>
      <c r="Q9" s="1"/>
      <c r="R9" s="1"/>
      <c r="S9" s="1"/>
      <c r="T9" s="1"/>
      <c r="U9" s="1"/>
      <c r="V9" s="1"/>
      <c r="W9" s="1"/>
      <c r="X9" s="1"/>
      <c r="Y9" s="1"/>
      <c r="Z9" s="1"/>
      <c r="AA9" s="1"/>
    </row>
    <row r="10" spans="1:27" ht="18.899999999999999" customHeight="1" x14ac:dyDescent="0.25">
      <c r="A10" s="51" t="s">
        <v>102</v>
      </c>
      <c r="B10" s="72">
        <v>2344</v>
      </c>
      <c r="C10" s="42">
        <v>3239</v>
      </c>
      <c r="D10" s="40">
        <v>3602</v>
      </c>
      <c r="E10" s="96">
        <f t="shared" si="0"/>
        <v>0.53668941979522189</v>
      </c>
      <c r="F10" s="41">
        <f t="shared" si="1"/>
        <v>0.11207162704538431</v>
      </c>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51" t="s">
        <v>103</v>
      </c>
      <c r="B11" s="72">
        <v>212</v>
      </c>
      <c r="C11" s="42">
        <v>189</v>
      </c>
      <c r="D11" s="40">
        <v>228</v>
      </c>
      <c r="E11" s="96">
        <f t="shared" si="0"/>
        <v>7.547169811320753E-2</v>
      </c>
      <c r="F11" s="41">
        <f t="shared" si="1"/>
        <v>0.20634920634920628</v>
      </c>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51" t="s">
        <v>190</v>
      </c>
      <c r="B12" s="72">
        <v>711</v>
      </c>
      <c r="C12" s="42">
        <v>697</v>
      </c>
      <c r="D12" s="40">
        <v>752</v>
      </c>
      <c r="E12" s="96">
        <f t="shared" si="0"/>
        <v>5.7665260196905876E-2</v>
      </c>
      <c r="F12" s="41">
        <f t="shared" si="1"/>
        <v>7.8909612625537973E-2</v>
      </c>
      <c r="G12" s="1"/>
      <c r="H12" s="1"/>
      <c r="I12" s="1"/>
      <c r="J12" s="1"/>
      <c r="K12" s="1"/>
      <c r="L12" s="1"/>
      <c r="M12" s="1"/>
      <c r="N12" s="1"/>
      <c r="O12" s="1"/>
      <c r="P12" s="1"/>
      <c r="Q12" s="1"/>
      <c r="R12" s="1"/>
      <c r="S12" s="1"/>
      <c r="T12" s="1"/>
      <c r="U12" s="1"/>
      <c r="V12" s="1"/>
      <c r="W12" s="1"/>
      <c r="X12" s="1"/>
      <c r="Y12" s="1"/>
      <c r="Z12" s="1"/>
      <c r="AA12" s="1"/>
    </row>
    <row r="13" spans="1:27" ht="18.899999999999999" customHeight="1" thickBot="1" x14ac:dyDescent="0.3">
      <c r="A13" s="11" t="s">
        <v>33</v>
      </c>
      <c r="B13" s="8">
        <f>SUM(B6:B12)</f>
        <v>58300</v>
      </c>
      <c r="C13" s="12">
        <f>SUM(C6:C12)</f>
        <v>57041</v>
      </c>
      <c r="D13" s="73">
        <f>SUM(D6:D12)</f>
        <v>59494</v>
      </c>
      <c r="E13" s="97">
        <f t="shared" si="0"/>
        <v>2.0480274442538526E-2</v>
      </c>
      <c r="F13" s="26">
        <f>(D13/C13)-1</f>
        <v>4.3004154906120196E-2</v>
      </c>
      <c r="G13" s="1"/>
      <c r="H13" s="1"/>
      <c r="I13" s="1"/>
      <c r="J13" s="1"/>
      <c r="K13" s="1"/>
      <c r="L13" s="1"/>
      <c r="M13" s="1"/>
      <c r="N13" s="1"/>
      <c r="O13" s="1"/>
      <c r="P13" s="1"/>
      <c r="Q13" s="1"/>
      <c r="R13" s="1"/>
      <c r="S13" s="1"/>
      <c r="T13" s="1"/>
      <c r="U13" s="1"/>
      <c r="V13" s="1"/>
      <c r="W13" s="1"/>
      <c r="X13" s="1"/>
      <c r="Y13" s="1"/>
      <c r="Z13" s="1"/>
      <c r="AA13" s="1"/>
    </row>
    <row r="14" spans="1:27" ht="13.5" customHeight="1" x14ac:dyDescent="0.25">
      <c r="A14" s="194" t="s">
        <v>194</v>
      </c>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2">
    <mergeCell ref="A4:A5"/>
    <mergeCell ref="B4:F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13:D13"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A88C-8021-47E8-8046-8221D91C3710}">
  <sheetPr>
    <pageSetUpPr fitToPage="1"/>
  </sheetPr>
  <dimension ref="A1:AA49"/>
  <sheetViews>
    <sheetView showGridLines="0" zoomScaleNormal="100" workbookViewId="0">
      <selection activeCell="I2" sqref="I2"/>
    </sheetView>
  </sheetViews>
  <sheetFormatPr defaultColWidth="9.109375" defaultRowHeight="12" x14ac:dyDescent="0.25"/>
  <cols>
    <col min="1" max="1" width="18.6640625" style="3" customWidth="1"/>
    <col min="2" max="13" width="7.88671875" style="3" customWidth="1"/>
    <col min="14" max="14" width="3.5546875" style="3" customWidth="1"/>
    <col min="15" max="16384" width="9.109375" style="3"/>
  </cols>
  <sheetData>
    <row r="1" spans="1:27" ht="6" customHeight="1" x14ac:dyDescent="0.25"/>
    <row r="2" spans="1:27" ht="18.899999999999999" customHeight="1" x14ac:dyDescent="0.3">
      <c r="A2" s="14" t="s">
        <v>165</v>
      </c>
      <c r="B2" s="15"/>
      <c r="C2" s="2"/>
      <c r="D2" s="2"/>
      <c r="E2" s="2"/>
      <c r="F2" s="1"/>
      <c r="G2" s="1"/>
      <c r="H2" s="1"/>
      <c r="I2" s="1"/>
      <c r="J2" s="1"/>
      <c r="K2" s="1"/>
      <c r="L2" s="1"/>
      <c r="M2" s="1" t="s">
        <v>150</v>
      </c>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56" t="str">
        <f>+'1'!A4</f>
        <v>Janeiro-dezembro</v>
      </c>
      <c r="B4" s="251" t="s">
        <v>29</v>
      </c>
      <c r="C4" s="252"/>
      <c r="D4" s="253"/>
      <c r="E4" s="252" t="s">
        <v>18</v>
      </c>
      <c r="F4" s="252"/>
      <c r="G4" s="252"/>
      <c r="H4" s="251" t="s">
        <v>19</v>
      </c>
      <c r="I4" s="252"/>
      <c r="J4" s="253"/>
      <c r="K4" s="252" t="s">
        <v>139</v>
      </c>
      <c r="L4" s="252"/>
      <c r="M4" s="252"/>
      <c r="N4" s="1"/>
      <c r="O4" s="1"/>
      <c r="P4" s="1"/>
      <c r="Q4" s="1"/>
      <c r="R4" s="1"/>
      <c r="S4" s="1"/>
      <c r="T4" s="1"/>
      <c r="U4" s="1"/>
      <c r="V4" s="1"/>
      <c r="W4" s="1"/>
      <c r="X4" s="1"/>
      <c r="Y4" s="1"/>
      <c r="Z4" s="1"/>
      <c r="AA4" s="1"/>
    </row>
    <row r="5" spans="1:27" ht="30" customHeight="1" x14ac:dyDescent="0.25">
      <c r="A5" s="256"/>
      <c r="B5" s="17">
        <v>2019</v>
      </c>
      <c r="C5" s="18">
        <v>2023</v>
      </c>
      <c r="D5" s="204">
        <v>2024</v>
      </c>
      <c r="E5" s="17">
        <v>2019</v>
      </c>
      <c r="F5" s="18">
        <v>2023</v>
      </c>
      <c r="G5" s="204">
        <v>2024</v>
      </c>
      <c r="H5" s="17">
        <v>2019</v>
      </c>
      <c r="I5" s="18">
        <v>2023</v>
      </c>
      <c r="J5" s="204">
        <v>2024</v>
      </c>
      <c r="K5" s="17">
        <v>2019</v>
      </c>
      <c r="L5" s="18">
        <v>2023</v>
      </c>
      <c r="M5" s="204">
        <v>2024</v>
      </c>
      <c r="N5" s="1"/>
      <c r="O5" s="1"/>
      <c r="P5" s="1"/>
      <c r="Q5" s="1"/>
      <c r="R5" s="1"/>
      <c r="S5" s="1"/>
      <c r="T5" s="1"/>
      <c r="U5" s="1"/>
      <c r="V5" s="1"/>
      <c r="W5" s="1"/>
      <c r="X5" s="1"/>
      <c r="Y5" s="1"/>
      <c r="Z5" s="1"/>
      <c r="AA5" s="1"/>
    </row>
    <row r="6" spans="1:27" ht="18.899999999999999" customHeight="1" x14ac:dyDescent="0.25">
      <c r="A6" s="64" t="s">
        <v>101</v>
      </c>
      <c r="B6" s="65">
        <v>74</v>
      </c>
      <c r="C6" s="66">
        <v>57</v>
      </c>
      <c r="D6" s="67">
        <v>69</v>
      </c>
      <c r="E6" s="68">
        <v>463</v>
      </c>
      <c r="F6" s="68">
        <v>359</v>
      </c>
      <c r="G6" s="68">
        <v>432</v>
      </c>
      <c r="H6" s="69">
        <v>5186</v>
      </c>
      <c r="I6" s="66">
        <v>4457</v>
      </c>
      <c r="J6" s="67">
        <v>4651</v>
      </c>
      <c r="K6" s="68">
        <f t="shared" ref="K6:K13" si="0">B6+E6+H6</f>
        <v>5723</v>
      </c>
      <c r="L6" s="68">
        <f t="shared" ref="L6:L13" si="1">C6+F6+I6</f>
        <v>4873</v>
      </c>
      <c r="M6" s="68">
        <f t="shared" ref="M6:M13" si="2">D6+G6+J6</f>
        <v>5152</v>
      </c>
      <c r="N6" s="1"/>
      <c r="O6" s="1"/>
      <c r="P6" s="1"/>
      <c r="Q6" s="1"/>
      <c r="R6" s="1"/>
      <c r="S6" s="1"/>
      <c r="T6" s="1"/>
      <c r="U6" s="1"/>
      <c r="V6" s="1"/>
      <c r="W6" s="1"/>
      <c r="X6" s="1"/>
      <c r="Y6" s="1"/>
      <c r="Z6" s="1"/>
      <c r="AA6" s="1"/>
    </row>
    <row r="7" spans="1:27" ht="18.899999999999999" customHeight="1" x14ac:dyDescent="0.25">
      <c r="A7" s="51" t="s">
        <v>132</v>
      </c>
      <c r="B7" s="70">
        <v>230</v>
      </c>
      <c r="C7" s="68">
        <v>214</v>
      </c>
      <c r="D7" s="71">
        <v>210</v>
      </c>
      <c r="E7" s="68">
        <v>961</v>
      </c>
      <c r="F7" s="68">
        <v>955</v>
      </c>
      <c r="G7" s="68">
        <v>970</v>
      </c>
      <c r="H7" s="72">
        <v>25835</v>
      </c>
      <c r="I7" s="68">
        <v>22640</v>
      </c>
      <c r="J7" s="71">
        <v>23250</v>
      </c>
      <c r="K7" s="68">
        <f t="shared" si="0"/>
        <v>27026</v>
      </c>
      <c r="L7" s="68">
        <f t="shared" si="1"/>
        <v>23809</v>
      </c>
      <c r="M7" s="68">
        <f t="shared" si="2"/>
        <v>24430</v>
      </c>
      <c r="N7" s="1"/>
      <c r="O7" s="1"/>
      <c r="P7" s="1"/>
      <c r="Q7" s="1"/>
      <c r="R7" s="1"/>
      <c r="S7" s="1"/>
      <c r="T7" s="1"/>
      <c r="U7" s="1"/>
      <c r="V7" s="1"/>
      <c r="W7" s="1"/>
      <c r="X7" s="1"/>
      <c r="Y7" s="1"/>
      <c r="Z7" s="1"/>
      <c r="AA7" s="1"/>
    </row>
    <row r="8" spans="1:27" ht="18.899999999999999" customHeight="1" x14ac:dyDescent="0.25">
      <c r="A8" s="51" t="s">
        <v>133</v>
      </c>
      <c r="B8" s="70">
        <v>8</v>
      </c>
      <c r="C8" s="68">
        <v>8</v>
      </c>
      <c r="D8" s="71">
        <v>3</v>
      </c>
      <c r="E8" s="68">
        <v>30</v>
      </c>
      <c r="F8" s="68">
        <v>27</v>
      </c>
      <c r="G8" s="68">
        <v>23</v>
      </c>
      <c r="H8" s="72">
        <v>559</v>
      </c>
      <c r="I8" s="68">
        <v>496</v>
      </c>
      <c r="J8" s="71">
        <v>547</v>
      </c>
      <c r="K8" s="68">
        <f t="shared" si="0"/>
        <v>597</v>
      </c>
      <c r="L8" s="68">
        <f t="shared" si="1"/>
        <v>531</v>
      </c>
      <c r="M8" s="68">
        <f t="shared" si="2"/>
        <v>573</v>
      </c>
      <c r="N8" s="1"/>
      <c r="O8" s="1"/>
      <c r="P8" s="1"/>
      <c r="Q8" s="1"/>
      <c r="R8" s="1"/>
      <c r="S8" s="1"/>
      <c r="T8" s="1"/>
      <c r="U8" s="1"/>
      <c r="V8" s="1"/>
      <c r="W8" s="1"/>
      <c r="X8" s="1"/>
      <c r="Y8" s="1"/>
      <c r="Z8" s="1"/>
      <c r="AA8" s="1"/>
    </row>
    <row r="9" spans="1:27" ht="18.899999999999999" customHeight="1" x14ac:dyDescent="0.25">
      <c r="A9" s="51" t="s">
        <v>128</v>
      </c>
      <c r="B9" s="70">
        <v>26</v>
      </c>
      <c r="C9" s="68">
        <v>20</v>
      </c>
      <c r="D9" s="71">
        <v>18</v>
      </c>
      <c r="E9" s="68">
        <v>144</v>
      </c>
      <c r="F9" s="68">
        <v>124</v>
      </c>
      <c r="G9" s="68">
        <v>123</v>
      </c>
      <c r="H9" s="72">
        <v>2276</v>
      </c>
      <c r="I9" s="68">
        <v>1695</v>
      </c>
      <c r="J9" s="71">
        <v>1507</v>
      </c>
      <c r="K9" s="68">
        <f t="shared" si="0"/>
        <v>2446</v>
      </c>
      <c r="L9" s="68">
        <f t="shared" si="1"/>
        <v>1839</v>
      </c>
      <c r="M9" s="68">
        <f t="shared" si="2"/>
        <v>1648</v>
      </c>
      <c r="N9" s="1"/>
      <c r="O9" s="1"/>
      <c r="P9" s="1"/>
      <c r="Q9" s="1"/>
      <c r="R9" s="1"/>
      <c r="S9" s="1"/>
      <c r="T9" s="1"/>
      <c r="U9" s="1"/>
      <c r="V9" s="1"/>
      <c r="W9" s="1"/>
      <c r="X9" s="1"/>
      <c r="Y9" s="1"/>
      <c r="Z9" s="1"/>
      <c r="AA9" s="1"/>
    </row>
    <row r="10" spans="1:27" ht="18.899999999999999" customHeight="1" x14ac:dyDescent="0.25">
      <c r="A10" s="51" t="s">
        <v>127</v>
      </c>
      <c r="B10" s="70">
        <v>93</v>
      </c>
      <c r="C10" s="68">
        <v>124</v>
      </c>
      <c r="D10" s="71">
        <v>120</v>
      </c>
      <c r="E10" s="68">
        <v>520</v>
      </c>
      <c r="F10" s="68">
        <v>766</v>
      </c>
      <c r="G10" s="68">
        <v>805</v>
      </c>
      <c r="H10" s="72">
        <v>6737</v>
      </c>
      <c r="I10" s="68">
        <v>8384</v>
      </c>
      <c r="J10" s="71">
        <v>9000</v>
      </c>
      <c r="K10" s="68">
        <f t="shared" si="0"/>
        <v>7350</v>
      </c>
      <c r="L10" s="68">
        <f t="shared" si="1"/>
        <v>9274</v>
      </c>
      <c r="M10" s="68">
        <f t="shared" si="2"/>
        <v>9925</v>
      </c>
      <c r="N10" s="1"/>
      <c r="O10" s="1"/>
      <c r="P10" s="1"/>
      <c r="Q10" s="1"/>
      <c r="R10" s="1"/>
      <c r="S10" s="1"/>
      <c r="T10" s="1"/>
      <c r="U10" s="1"/>
      <c r="V10" s="1"/>
      <c r="W10" s="1"/>
      <c r="X10" s="1"/>
      <c r="Y10" s="1"/>
      <c r="Z10" s="1"/>
      <c r="AA10" s="1"/>
    </row>
    <row r="11" spans="1:27" ht="18.899999999999999" customHeight="1" x14ac:dyDescent="0.25">
      <c r="A11" s="51" t="s">
        <v>102</v>
      </c>
      <c r="B11" s="70">
        <v>20</v>
      </c>
      <c r="C11" s="68">
        <v>26</v>
      </c>
      <c r="D11" s="71">
        <v>23</v>
      </c>
      <c r="E11" s="68">
        <v>112</v>
      </c>
      <c r="F11" s="68">
        <v>163</v>
      </c>
      <c r="G11" s="68">
        <v>163</v>
      </c>
      <c r="H11" s="72">
        <v>2104</v>
      </c>
      <c r="I11" s="68">
        <v>2983</v>
      </c>
      <c r="J11" s="71">
        <v>3346</v>
      </c>
      <c r="K11" s="68">
        <f t="shared" si="0"/>
        <v>2236</v>
      </c>
      <c r="L11" s="68">
        <f t="shared" si="1"/>
        <v>3172</v>
      </c>
      <c r="M11" s="68">
        <f t="shared" si="2"/>
        <v>3532</v>
      </c>
      <c r="N11" s="1"/>
      <c r="O11" s="1"/>
      <c r="P11" s="1"/>
      <c r="Q11" s="1"/>
      <c r="R11" s="1"/>
      <c r="S11" s="1"/>
      <c r="T11" s="1"/>
      <c r="U11" s="1"/>
      <c r="V11" s="1"/>
      <c r="W11" s="1"/>
      <c r="X11" s="1"/>
      <c r="Y11" s="1"/>
      <c r="Z11" s="1"/>
      <c r="AA11" s="1"/>
    </row>
    <row r="12" spans="1:27" ht="18.899999999999999" customHeight="1" x14ac:dyDescent="0.25">
      <c r="A12" s="51" t="s">
        <v>103</v>
      </c>
      <c r="B12" s="70">
        <v>15</v>
      </c>
      <c r="C12" s="68">
        <v>12</v>
      </c>
      <c r="D12" s="71">
        <v>13</v>
      </c>
      <c r="E12" s="68">
        <v>25</v>
      </c>
      <c r="F12" s="68">
        <v>14</v>
      </c>
      <c r="G12" s="68">
        <v>31</v>
      </c>
      <c r="H12" s="72">
        <v>102</v>
      </c>
      <c r="I12" s="68">
        <v>104</v>
      </c>
      <c r="J12" s="71">
        <v>121</v>
      </c>
      <c r="K12" s="68">
        <f t="shared" si="0"/>
        <v>142</v>
      </c>
      <c r="L12" s="68">
        <f t="shared" si="1"/>
        <v>130</v>
      </c>
      <c r="M12" s="68">
        <f t="shared" si="2"/>
        <v>165</v>
      </c>
      <c r="N12" s="1"/>
      <c r="O12" s="1"/>
      <c r="P12" s="1"/>
      <c r="Q12" s="1"/>
      <c r="R12" s="1"/>
      <c r="S12" s="1"/>
      <c r="T12" s="1"/>
      <c r="U12" s="1"/>
      <c r="V12" s="1"/>
      <c r="W12" s="1"/>
      <c r="X12" s="1"/>
      <c r="Y12" s="1"/>
      <c r="Z12" s="1"/>
      <c r="AA12" s="1"/>
    </row>
    <row r="13" spans="1:27" ht="18.899999999999999" customHeight="1" x14ac:dyDescent="0.25">
      <c r="A13" s="51" t="s">
        <v>190</v>
      </c>
      <c r="B13" s="70">
        <v>8</v>
      </c>
      <c r="C13" s="68">
        <v>6</v>
      </c>
      <c r="D13" s="71">
        <v>7</v>
      </c>
      <c r="E13" s="68">
        <v>46</v>
      </c>
      <c r="F13" s="68">
        <v>29</v>
      </c>
      <c r="G13" s="68">
        <v>29</v>
      </c>
      <c r="H13" s="72">
        <v>403</v>
      </c>
      <c r="I13" s="68">
        <v>299</v>
      </c>
      <c r="J13" s="71">
        <v>261</v>
      </c>
      <c r="K13" s="68">
        <f t="shared" si="0"/>
        <v>457</v>
      </c>
      <c r="L13" s="68">
        <f t="shared" si="1"/>
        <v>334</v>
      </c>
      <c r="M13" s="68">
        <f t="shared" si="2"/>
        <v>297</v>
      </c>
      <c r="N13" s="1"/>
      <c r="O13" s="1"/>
      <c r="P13" s="1"/>
      <c r="Q13" s="1"/>
      <c r="R13" s="1"/>
      <c r="S13" s="1"/>
      <c r="T13" s="1"/>
      <c r="U13" s="1"/>
      <c r="V13" s="1"/>
      <c r="W13" s="1"/>
      <c r="X13" s="1"/>
      <c r="Y13" s="1"/>
      <c r="Z13" s="1"/>
      <c r="AA13" s="1"/>
    </row>
    <row r="14" spans="1:27" ht="18.899999999999999" customHeight="1" thickBot="1" x14ac:dyDescent="0.3">
      <c r="A14" s="11" t="s">
        <v>33</v>
      </c>
      <c r="B14" s="8">
        <f>SUM(B6:B13)</f>
        <v>474</v>
      </c>
      <c r="C14" s="12">
        <f t="shared" ref="C14:M14" si="3">SUM(C6:C13)</f>
        <v>467</v>
      </c>
      <c r="D14" s="73">
        <f t="shared" si="3"/>
        <v>463</v>
      </c>
      <c r="E14" s="12">
        <f t="shared" si="3"/>
        <v>2301</v>
      </c>
      <c r="F14" s="12">
        <f t="shared" si="3"/>
        <v>2437</v>
      </c>
      <c r="G14" s="12">
        <f t="shared" si="3"/>
        <v>2576</v>
      </c>
      <c r="H14" s="8">
        <f t="shared" si="3"/>
        <v>43202</v>
      </c>
      <c r="I14" s="12">
        <f t="shared" si="3"/>
        <v>41058</v>
      </c>
      <c r="J14" s="73">
        <f t="shared" si="3"/>
        <v>42683</v>
      </c>
      <c r="K14" s="12">
        <f t="shared" si="3"/>
        <v>45977</v>
      </c>
      <c r="L14" s="12">
        <f t="shared" si="3"/>
        <v>43962</v>
      </c>
      <c r="M14" s="12">
        <f t="shared" si="3"/>
        <v>45722</v>
      </c>
      <c r="N14" s="1"/>
      <c r="O14" s="1"/>
      <c r="P14" s="1"/>
      <c r="Q14" s="1"/>
      <c r="R14" s="1"/>
      <c r="S14" s="1"/>
      <c r="T14" s="1"/>
      <c r="U14" s="1"/>
      <c r="V14" s="1"/>
      <c r="W14" s="1"/>
      <c r="X14" s="1"/>
      <c r="Y14" s="1"/>
      <c r="Z14" s="1"/>
      <c r="AA14" s="1"/>
    </row>
    <row r="15" spans="1:27" ht="13.5" customHeight="1" x14ac:dyDescent="0.25">
      <c r="A15" s="194" t="s">
        <v>194</v>
      </c>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94"/>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3">
      <c r="A17" s="14" t="s">
        <v>166</v>
      </c>
      <c r="B17" s="2"/>
      <c r="C17" s="2"/>
      <c r="D17" s="2"/>
      <c r="E17" s="1"/>
      <c r="F17" s="1"/>
      <c r="G17" s="1"/>
      <c r="H17" s="1"/>
      <c r="I17" s="1"/>
      <c r="J17" s="1"/>
      <c r="K17" s="1"/>
      <c r="L17" s="1"/>
      <c r="M17" s="1"/>
      <c r="N17" s="1"/>
      <c r="O17" s="1"/>
      <c r="P17" s="1"/>
      <c r="R17" s="1"/>
      <c r="S17" s="1"/>
      <c r="T17" s="1"/>
      <c r="U17" s="1"/>
      <c r="V17" s="1"/>
      <c r="W17" s="1"/>
      <c r="X17" s="1"/>
      <c r="Y17" s="1"/>
      <c r="Z17" s="1"/>
      <c r="AA17" s="1"/>
    </row>
    <row r="18" spans="1:27" ht="10.5" customHeight="1" thickBot="1" x14ac:dyDescent="0.3">
      <c r="A18" s="2"/>
      <c r="B18" s="2"/>
      <c r="C18" s="2"/>
      <c r="D18" s="2"/>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256" t="str">
        <f>+'1'!A4</f>
        <v>Janeiro-dezembro</v>
      </c>
      <c r="B19" s="251" t="s">
        <v>29</v>
      </c>
      <c r="C19" s="252"/>
      <c r="D19" s="253"/>
      <c r="E19" s="252" t="s">
        <v>18</v>
      </c>
      <c r="F19" s="252"/>
      <c r="G19" s="252"/>
      <c r="H19" s="251" t="s">
        <v>19</v>
      </c>
      <c r="I19" s="252"/>
      <c r="J19" s="253"/>
      <c r="K19" s="252" t="s">
        <v>139</v>
      </c>
      <c r="L19" s="252"/>
      <c r="M19" s="252"/>
      <c r="N19" s="1"/>
      <c r="O19" s="1"/>
      <c r="P19" s="1"/>
      <c r="Q19" s="1"/>
      <c r="R19" s="1"/>
      <c r="S19" s="1"/>
      <c r="T19" s="1"/>
      <c r="U19" s="1"/>
      <c r="V19" s="1"/>
      <c r="W19" s="1"/>
      <c r="X19" s="1"/>
      <c r="Y19" s="1"/>
      <c r="Z19" s="1"/>
      <c r="AA19" s="1"/>
    </row>
    <row r="20" spans="1:27" ht="18.899999999999999" customHeight="1" x14ac:dyDescent="0.25">
      <c r="A20" s="256"/>
      <c r="B20" s="265" t="s">
        <v>144</v>
      </c>
      <c r="C20" s="257"/>
      <c r="D20" s="257"/>
      <c r="E20" s="257"/>
      <c r="F20" s="257"/>
      <c r="G20" s="257"/>
      <c r="H20" s="257"/>
      <c r="I20" s="257"/>
      <c r="J20" s="257"/>
      <c r="K20" s="257"/>
      <c r="L20" s="257"/>
      <c r="M20" s="257"/>
      <c r="N20" s="1"/>
      <c r="O20" s="1"/>
      <c r="P20" s="1"/>
      <c r="Q20" s="1"/>
      <c r="R20" s="1"/>
      <c r="S20" s="1"/>
      <c r="T20" s="1"/>
      <c r="U20" s="1"/>
      <c r="V20" s="1"/>
      <c r="W20" s="1"/>
      <c r="X20" s="1"/>
      <c r="Y20" s="1"/>
      <c r="Z20" s="1"/>
      <c r="AA20" s="1"/>
    </row>
    <row r="21" spans="1:27" ht="18.899999999999999" customHeight="1" x14ac:dyDescent="0.25">
      <c r="A21" s="5"/>
      <c r="B21" s="74" t="s">
        <v>183</v>
      </c>
      <c r="C21" s="75" t="s">
        <v>184</v>
      </c>
      <c r="D21" s="75"/>
      <c r="E21" s="74" t="s">
        <v>183</v>
      </c>
      <c r="F21" s="75" t="s">
        <v>184</v>
      </c>
      <c r="G21" s="75"/>
      <c r="H21" s="74" t="s">
        <v>183</v>
      </c>
      <c r="I21" s="75" t="s">
        <v>184</v>
      </c>
      <c r="J21" s="76"/>
      <c r="K21" s="74" t="s">
        <v>183</v>
      </c>
      <c r="L21" s="75" t="s">
        <v>184</v>
      </c>
      <c r="M21" s="75"/>
      <c r="N21" s="1"/>
      <c r="O21" s="1"/>
      <c r="P21" s="1"/>
      <c r="Q21" s="1"/>
      <c r="R21" s="1"/>
      <c r="S21" s="1"/>
      <c r="T21" s="1"/>
      <c r="U21" s="1"/>
      <c r="V21" s="1"/>
      <c r="W21" s="1"/>
      <c r="X21" s="1"/>
      <c r="Y21" s="1"/>
      <c r="Z21" s="1"/>
      <c r="AA21" s="1"/>
    </row>
    <row r="22" spans="1:27" ht="18.899999999999999" customHeight="1" x14ac:dyDescent="0.25">
      <c r="A22" s="77" t="s">
        <v>101</v>
      </c>
      <c r="B22" s="78">
        <f>(D6/B6)-1</f>
        <v>-6.7567567567567544E-2</v>
      </c>
      <c r="C22" s="79">
        <f>(D6/C6)-1</f>
        <v>0.21052631578947367</v>
      </c>
      <c r="D22" s="80"/>
      <c r="E22" s="81">
        <f>(G6/E6)-1</f>
        <v>-6.6954643628509669E-2</v>
      </c>
      <c r="F22" s="81">
        <f>(G6/F6)-1</f>
        <v>0.20334261838440115</v>
      </c>
      <c r="G22" s="82"/>
      <c r="H22" s="78">
        <f>(J6/H6)-1</f>
        <v>-0.10316236020053993</v>
      </c>
      <c r="I22" s="79">
        <f>(J6/I6)-1</f>
        <v>4.3527036122952723E-2</v>
      </c>
      <c r="J22" s="80"/>
      <c r="K22" s="81">
        <f>(M6/K6)-1</f>
        <v>-9.9772846409225902E-2</v>
      </c>
      <c r="L22" s="81">
        <f>(M6/L6)-1</f>
        <v>5.725425815719265E-2</v>
      </c>
      <c r="M22" s="1"/>
      <c r="N22" s="1"/>
      <c r="O22" s="1"/>
      <c r="P22" s="1"/>
      <c r="Q22" s="1"/>
      <c r="R22" s="1"/>
      <c r="S22" s="1"/>
      <c r="T22" s="1"/>
      <c r="U22" s="1"/>
      <c r="V22" s="1"/>
      <c r="W22" s="1"/>
      <c r="X22" s="1"/>
      <c r="Y22" s="1"/>
      <c r="Z22" s="1"/>
      <c r="AA22" s="1"/>
    </row>
    <row r="23" spans="1:27" ht="18.899999999999999" customHeight="1" x14ac:dyDescent="0.25">
      <c r="A23" s="77" t="s">
        <v>132</v>
      </c>
      <c r="B23" s="83">
        <f t="shared" ref="B23:B30" si="4">(D7/B7)-1</f>
        <v>-8.6956521739130488E-2</v>
      </c>
      <c r="C23" s="81">
        <f>(D7/C7)-1</f>
        <v>-1.8691588785046731E-2</v>
      </c>
      <c r="D23" s="84"/>
      <c r="E23" s="81">
        <f t="shared" ref="E23:E30" si="5">(G7/E7)-1</f>
        <v>9.3652445369407644E-3</v>
      </c>
      <c r="F23" s="81">
        <f>(G7/F7)-1</f>
        <v>1.5706806282722585E-2</v>
      </c>
      <c r="G23" s="82"/>
      <c r="H23" s="83">
        <f t="shared" ref="H23:H30" si="6">(J7/H7)-1</f>
        <v>-0.10005806077027291</v>
      </c>
      <c r="I23" s="81">
        <f>(J7/I7)-1</f>
        <v>2.6943462897526471E-2</v>
      </c>
      <c r="J23" s="84"/>
      <c r="K23" s="81">
        <f t="shared" ref="K23:K30" si="7">(M7/K7)-1</f>
        <v>-9.6055650114704405E-2</v>
      </c>
      <c r="L23" s="81">
        <f>(M7/L7)-1</f>
        <v>2.6082573816623933E-2</v>
      </c>
      <c r="M23" s="1"/>
      <c r="N23" s="1"/>
      <c r="O23" s="1"/>
      <c r="P23" s="1"/>
      <c r="Q23" s="1"/>
      <c r="R23" s="1"/>
      <c r="S23" s="1"/>
      <c r="T23" s="1"/>
      <c r="U23" s="1"/>
      <c r="V23" s="1"/>
      <c r="W23" s="1"/>
      <c r="X23" s="1"/>
      <c r="Y23" s="1"/>
      <c r="Z23" s="1"/>
      <c r="AA23" s="1"/>
    </row>
    <row r="24" spans="1:27" ht="18.899999999999999" customHeight="1" x14ac:dyDescent="0.25">
      <c r="A24" s="77" t="s">
        <v>133</v>
      </c>
      <c r="B24" s="83">
        <f t="shared" si="4"/>
        <v>-0.625</v>
      </c>
      <c r="C24" s="81">
        <f t="shared" ref="C24:C30" si="8">(D8/C8)-1</f>
        <v>-0.625</v>
      </c>
      <c r="D24" s="84"/>
      <c r="E24" s="81">
        <f t="shared" si="5"/>
        <v>-0.23333333333333328</v>
      </c>
      <c r="F24" s="81">
        <f t="shared" ref="F24:F30" si="9">(G8/F8)-1</f>
        <v>-0.14814814814814814</v>
      </c>
      <c r="G24" s="82"/>
      <c r="H24" s="83">
        <f t="shared" si="6"/>
        <v>-2.146690518783545E-2</v>
      </c>
      <c r="I24" s="81">
        <f t="shared" ref="I24:I30" si="10">(J8/I8)-1</f>
        <v>0.10282258064516125</v>
      </c>
      <c r="J24" s="84"/>
      <c r="K24" s="81">
        <f t="shared" si="7"/>
        <v>-4.020100502512558E-2</v>
      </c>
      <c r="L24" s="81">
        <f t="shared" ref="L24:L30" si="11">(M8/L8)-1</f>
        <v>7.909604519774005E-2</v>
      </c>
      <c r="M24" s="1"/>
      <c r="N24" s="1"/>
      <c r="O24" s="1"/>
      <c r="P24" s="1"/>
      <c r="Q24" s="1"/>
      <c r="R24" s="1"/>
      <c r="S24" s="1"/>
      <c r="T24" s="1"/>
      <c r="U24" s="1"/>
      <c r="V24" s="1"/>
      <c r="W24" s="1"/>
      <c r="X24" s="1"/>
      <c r="Y24" s="1"/>
      <c r="Z24" s="1"/>
      <c r="AA24" s="1"/>
    </row>
    <row r="25" spans="1:27" ht="18.899999999999999" customHeight="1" x14ac:dyDescent="0.25">
      <c r="A25" s="77" t="s">
        <v>128</v>
      </c>
      <c r="B25" s="83">
        <f t="shared" si="4"/>
        <v>-0.30769230769230771</v>
      </c>
      <c r="C25" s="81">
        <f t="shared" si="8"/>
        <v>-9.9999999999999978E-2</v>
      </c>
      <c r="D25" s="84"/>
      <c r="E25" s="81">
        <f t="shared" si="5"/>
        <v>-0.14583333333333337</v>
      </c>
      <c r="F25" s="81">
        <f t="shared" si="9"/>
        <v>-8.0645161290322509E-3</v>
      </c>
      <c r="G25" s="82"/>
      <c r="H25" s="83">
        <f t="shared" si="6"/>
        <v>-0.33787346221441128</v>
      </c>
      <c r="I25" s="81">
        <f t="shared" si="10"/>
        <v>-0.11091445427728619</v>
      </c>
      <c r="J25" s="84"/>
      <c r="K25" s="81">
        <f t="shared" si="7"/>
        <v>-0.32624693376941949</v>
      </c>
      <c r="L25" s="81">
        <f t="shared" si="11"/>
        <v>-0.10386079390973357</v>
      </c>
      <c r="M25" s="1"/>
      <c r="N25" s="1"/>
      <c r="O25" s="1"/>
      <c r="P25" s="1"/>
      <c r="Q25" s="1"/>
      <c r="R25" s="1"/>
      <c r="S25" s="1"/>
      <c r="T25" s="1"/>
      <c r="U25" s="1"/>
      <c r="V25" s="1"/>
      <c r="W25" s="1"/>
      <c r="X25" s="1"/>
      <c r="Y25" s="1"/>
      <c r="Z25" s="1"/>
      <c r="AA25" s="1"/>
    </row>
    <row r="26" spans="1:27" ht="18.899999999999999" customHeight="1" x14ac:dyDescent="0.25">
      <c r="A26" s="77" t="s">
        <v>127</v>
      </c>
      <c r="B26" s="83">
        <f t="shared" si="4"/>
        <v>0.29032258064516125</v>
      </c>
      <c r="C26" s="81">
        <f t="shared" si="8"/>
        <v>-3.2258064516129004E-2</v>
      </c>
      <c r="D26" s="84"/>
      <c r="E26" s="81">
        <f t="shared" si="5"/>
        <v>0.54807692307692313</v>
      </c>
      <c r="F26" s="81">
        <f t="shared" si="9"/>
        <v>5.0913838120104415E-2</v>
      </c>
      <c r="G26" s="82"/>
      <c r="H26" s="83">
        <f t="shared" si="6"/>
        <v>0.33590618969867903</v>
      </c>
      <c r="I26" s="81">
        <f t="shared" si="10"/>
        <v>7.34732824427482E-2</v>
      </c>
      <c r="J26" s="84"/>
      <c r="K26" s="81">
        <f t="shared" si="7"/>
        <v>0.35034013605442182</v>
      </c>
      <c r="L26" s="81">
        <f t="shared" si="11"/>
        <v>7.0196247573862447E-2</v>
      </c>
      <c r="M26" s="1"/>
      <c r="N26" s="1"/>
      <c r="O26" s="1"/>
      <c r="P26" s="1"/>
      <c r="Q26" s="1"/>
      <c r="R26" s="1"/>
      <c r="S26" s="1"/>
      <c r="T26" s="1"/>
      <c r="U26" s="1"/>
      <c r="V26" s="1"/>
      <c r="W26" s="1"/>
      <c r="X26" s="1"/>
      <c r="Y26" s="1"/>
      <c r="Z26" s="1"/>
      <c r="AA26" s="1"/>
    </row>
    <row r="27" spans="1:27" ht="18.899999999999999" customHeight="1" x14ac:dyDescent="0.25">
      <c r="A27" s="77" t="s">
        <v>102</v>
      </c>
      <c r="B27" s="83">
        <f t="shared" si="4"/>
        <v>0.14999999999999991</v>
      </c>
      <c r="C27" s="81">
        <f t="shared" si="8"/>
        <v>-0.11538461538461542</v>
      </c>
      <c r="D27" s="84"/>
      <c r="E27" s="81">
        <f t="shared" si="5"/>
        <v>0.45535714285714279</v>
      </c>
      <c r="F27" s="81">
        <f t="shared" si="9"/>
        <v>0</v>
      </c>
      <c r="G27" s="82"/>
      <c r="H27" s="83">
        <f t="shared" si="6"/>
        <v>0.59030418250950567</v>
      </c>
      <c r="I27" s="81">
        <f t="shared" si="10"/>
        <v>0.12168957425410665</v>
      </c>
      <c r="J27" s="84"/>
      <c r="K27" s="81">
        <f t="shared" si="7"/>
        <v>0.57960644007155637</v>
      </c>
      <c r="L27" s="81">
        <f t="shared" si="11"/>
        <v>0.11349306431273654</v>
      </c>
      <c r="M27" s="1"/>
      <c r="N27" s="1"/>
      <c r="O27" s="1"/>
      <c r="P27" s="1"/>
      <c r="Q27" s="1"/>
      <c r="R27" s="1"/>
      <c r="S27" s="1"/>
      <c r="T27" s="1"/>
      <c r="U27" s="1"/>
      <c r="V27" s="1"/>
      <c r="W27" s="1"/>
      <c r="X27" s="1"/>
      <c r="Y27" s="1"/>
      <c r="Z27" s="1"/>
      <c r="AA27" s="1"/>
    </row>
    <row r="28" spans="1:27" ht="18.899999999999999" customHeight="1" x14ac:dyDescent="0.25">
      <c r="A28" s="77" t="s">
        <v>103</v>
      </c>
      <c r="B28" s="83">
        <f t="shared" si="4"/>
        <v>-0.1333333333333333</v>
      </c>
      <c r="C28" s="81">
        <f>(D12/C12)-1</f>
        <v>8.3333333333333259E-2</v>
      </c>
      <c r="D28" s="84"/>
      <c r="E28" s="81">
        <f t="shared" si="5"/>
        <v>0.24</v>
      </c>
      <c r="F28" s="81">
        <f>(G12/F12)-1</f>
        <v>1.2142857142857144</v>
      </c>
      <c r="G28" s="82"/>
      <c r="H28" s="83">
        <f t="shared" si="6"/>
        <v>0.18627450980392157</v>
      </c>
      <c r="I28" s="81">
        <f>(J12/I12)-1</f>
        <v>0.16346153846153855</v>
      </c>
      <c r="J28" s="84"/>
      <c r="K28" s="81">
        <f t="shared" si="7"/>
        <v>0.1619718309859155</v>
      </c>
      <c r="L28" s="81">
        <f>(M12/L12)-1</f>
        <v>0.26923076923076916</v>
      </c>
      <c r="M28" s="1"/>
      <c r="N28" s="1"/>
      <c r="O28" s="1"/>
      <c r="P28" s="1"/>
      <c r="Q28" s="1"/>
      <c r="R28" s="1"/>
      <c r="S28" s="1"/>
      <c r="T28" s="1"/>
      <c r="U28" s="1"/>
      <c r="V28" s="1"/>
      <c r="W28" s="1"/>
      <c r="X28" s="1"/>
      <c r="Y28" s="1"/>
      <c r="Z28" s="1"/>
      <c r="AA28" s="1"/>
    </row>
    <row r="29" spans="1:27" ht="18.899999999999999" customHeight="1" x14ac:dyDescent="0.25">
      <c r="A29" s="51" t="s">
        <v>190</v>
      </c>
      <c r="B29" s="83">
        <f t="shared" si="4"/>
        <v>-0.125</v>
      </c>
      <c r="C29" s="81">
        <f t="shared" si="8"/>
        <v>0.16666666666666674</v>
      </c>
      <c r="D29" s="84"/>
      <c r="E29" s="81">
        <f t="shared" si="5"/>
        <v>-0.36956521739130432</v>
      </c>
      <c r="F29" s="81">
        <f t="shared" si="9"/>
        <v>0</v>
      </c>
      <c r="G29" s="82"/>
      <c r="H29" s="83">
        <f t="shared" si="6"/>
        <v>-0.35235732009925558</v>
      </c>
      <c r="I29" s="81">
        <f t="shared" si="10"/>
        <v>-0.12709030100334451</v>
      </c>
      <c r="J29" s="84"/>
      <c r="K29" s="81">
        <f t="shared" si="7"/>
        <v>-0.35010940919037203</v>
      </c>
      <c r="L29" s="81">
        <f t="shared" si="11"/>
        <v>-0.1107784431137725</v>
      </c>
      <c r="M29" s="1"/>
      <c r="N29" s="1"/>
      <c r="O29" s="1"/>
      <c r="P29" s="1"/>
      <c r="Q29" s="1"/>
      <c r="R29" s="1"/>
      <c r="S29" s="1"/>
      <c r="T29" s="1"/>
      <c r="U29" s="1"/>
      <c r="V29" s="1"/>
      <c r="W29" s="1"/>
      <c r="X29" s="1"/>
      <c r="Y29" s="1"/>
      <c r="Z29" s="1"/>
      <c r="AA29" s="1"/>
    </row>
    <row r="30" spans="1:27" ht="18.899999999999999" customHeight="1" thickBot="1" x14ac:dyDescent="0.3">
      <c r="A30" s="11" t="s">
        <v>33</v>
      </c>
      <c r="B30" s="85">
        <f t="shared" si="4"/>
        <v>-2.320675105485237E-2</v>
      </c>
      <c r="C30" s="86">
        <f t="shared" si="8"/>
        <v>-8.565310492505307E-3</v>
      </c>
      <c r="D30" s="87"/>
      <c r="E30" s="88">
        <f t="shared" si="5"/>
        <v>0.11951325510647548</v>
      </c>
      <c r="F30" s="88">
        <f t="shared" si="9"/>
        <v>5.7037340993024266E-2</v>
      </c>
      <c r="G30" s="89"/>
      <c r="H30" s="90">
        <f t="shared" si="6"/>
        <v>-1.2013332716077962E-2</v>
      </c>
      <c r="I30" s="88">
        <f t="shared" si="10"/>
        <v>3.9578157728092034E-2</v>
      </c>
      <c r="J30" s="87"/>
      <c r="K30" s="88">
        <f t="shared" si="7"/>
        <v>-5.5462513865628393E-3</v>
      </c>
      <c r="L30" s="88">
        <f t="shared" si="11"/>
        <v>4.003457531504484E-2</v>
      </c>
      <c r="M30" s="91"/>
      <c r="N30" s="1"/>
      <c r="O30" s="1"/>
      <c r="P30" s="1"/>
      <c r="Q30" s="1"/>
      <c r="R30" s="1"/>
      <c r="S30" s="1"/>
      <c r="T30" s="1"/>
      <c r="U30" s="1"/>
      <c r="V30" s="1"/>
      <c r="W30" s="1"/>
      <c r="X30" s="1"/>
      <c r="Y30" s="1"/>
      <c r="Z30" s="1"/>
      <c r="AA30" s="1"/>
    </row>
    <row r="31" spans="1:27" ht="14.25" customHeight="1" x14ac:dyDescent="0.25">
      <c r="A31" s="194" t="s">
        <v>194</v>
      </c>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8" spans="1:27" x14ac:dyDescent="0.25">
      <c r="G38" s="1"/>
    </row>
    <row r="49" spans="9:9" x14ac:dyDescent="0.25">
      <c r="I49" s="1"/>
    </row>
  </sheetData>
  <mergeCells count="11">
    <mergeCell ref="A4:A5"/>
    <mergeCell ref="B4:D4"/>
    <mergeCell ref="E4:G4"/>
    <mergeCell ref="H4:J4"/>
    <mergeCell ref="K4:M4"/>
    <mergeCell ref="A19:A20"/>
    <mergeCell ref="B20:M20"/>
    <mergeCell ref="B19:D19"/>
    <mergeCell ref="E19:G19"/>
    <mergeCell ref="H19:J19"/>
    <mergeCell ref="K19:M19"/>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J14"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20C4-35FF-4366-9A9F-8FA3E218E034}">
  <sheetPr>
    <pageSetUpPr fitToPage="1"/>
  </sheetPr>
  <dimension ref="A2:U50"/>
  <sheetViews>
    <sheetView showGridLines="0" zoomScaleNormal="100" workbookViewId="0">
      <selection activeCell="E2" sqref="E2"/>
    </sheetView>
  </sheetViews>
  <sheetFormatPr defaultColWidth="9.109375" defaultRowHeight="12" x14ac:dyDescent="0.25"/>
  <cols>
    <col min="1" max="1" width="26.88671875" style="3" customWidth="1"/>
    <col min="2" max="2" width="68.33203125" style="3" customWidth="1"/>
    <col min="3" max="5" width="10" style="3" customWidth="1"/>
    <col min="6" max="6" width="9.6640625" style="3" customWidth="1"/>
    <col min="7" max="7" width="8.33203125" style="3" customWidth="1"/>
    <col min="8" max="8" width="9.33203125" style="3" customWidth="1"/>
    <col min="9" max="9" width="11.44140625" style="3" customWidth="1"/>
    <col min="10" max="10" width="2.6640625" style="3" customWidth="1"/>
    <col min="11" max="16384" width="9.109375" style="3"/>
  </cols>
  <sheetData>
    <row r="2" spans="1:21" ht="14.4" x14ac:dyDescent="0.3">
      <c r="A2" s="14" t="s">
        <v>233</v>
      </c>
      <c r="B2" s="15"/>
      <c r="C2" s="2"/>
      <c r="D2" s="2"/>
      <c r="E2" s="2"/>
      <c r="F2" s="2"/>
      <c r="G2" s="2"/>
      <c r="H2" s="2"/>
      <c r="I2" s="1"/>
      <c r="J2" s="1"/>
      <c r="K2" s="1"/>
      <c r="L2" s="1"/>
      <c r="M2" s="1"/>
      <c r="N2" s="1"/>
      <c r="O2" s="1"/>
      <c r="P2" s="1"/>
      <c r="Q2" s="1"/>
      <c r="R2" s="1"/>
      <c r="S2" s="1"/>
      <c r="T2" s="1"/>
      <c r="U2" s="1"/>
    </row>
    <row r="4" spans="1:21" ht="33" customHeight="1" x14ac:dyDescent="0.25">
      <c r="A4" s="58" t="s">
        <v>169</v>
      </c>
      <c r="B4" s="59" t="s">
        <v>170</v>
      </c>
      <c r="C4" s="60" t="s">
        <v>175</v>
      </c>
      <c r="D4" s="60" t="s">
        <v>229</v>
      </c>
      <c r="E4" s="60" t="s">
        <v>230</v>
      </c>
      <c r="F4" s="60" t="s">
        <v>216</v>
      </c>
      <c r="G4" s="60" t="s">
        <v>217</v>
      </c>
    </row>
    <row r="5" spans="1:21" ht="40.950000000000003" customHeight="1" thickBot="1" x14ac:dyDescent="0.3">
      <c r="A5" s="211" t="s">
        <v>171</v>
      </c>
      <c r="B5" s="212" t="s">
        <v>172</v>
      </c>
      <c r="C5" s="213">
        <v>191</v>
      </c>
      <c r="D5" s="213">
        <v>191</v>
      </c>
      <c r="E5" s="214">
        <v>0.41252699784017277</v>
      </c>
      <c r="F5" s="213">
        <v>209</v>
      </c>
      <c r="G5" s="214">
        <v>-8.5999999999999993E-2</v>
      </c>
    </row>
    <row r="6" spans="1:21" ht="19.2" customHeight="1" x14ac:dyDescent="0.25">
      <c r="A6" s="271" t="s">
        <v>173</v>
      </c>
      <c r="B6" s="215" t="s">
        <v>151</v>
      </c>
      <c r="C6" s="216">
        <v>14</v>
      </c>
      <c r="D6" s="216">
        <v>14</v>
      </c>
      <c r="E6" s="217">
        <v>3.0237580993520519E-2</v>
      </c>
      <c r="F6" s="216">
        <v>32</v>
      </c>
      <c r="G6" s="217">
        <v>-0.5625</v>
      </c>
    </row>
    <row r="7" spans="1:21" ht="19.2" customHeight="1" x14ac:dyDescent="0.25">
      <c r="A7" s="272"/>
      <c r="B7" s="61" t="s">
        <v>152</v>
      </c>
      <c r="C7" s="62">
        <v>9</v>
      </c>
      <c r="D7" s="62">
        <v>9</v>
      </c>
      <c r="E7" s="193">
        <v>1.9438444924406047E-2</v>
      </c>
      <c r="F7" s="62">
        <v>10</v>
      </c>
      <c r="G7" s="193">
        <v>-0.1</v>
      </c>
    </row>
    <row r="8" spans="1:21" ht="19.2" customHeight="1" x14ac:dyDescent="0.25">
      <c r="A8" s="272"/>
      <c r="B8" s="61" t="s">
        <v>193</v>
      </c>
      <c r="C8" s="62">
        <v>6</v>
      </c>
      <c r="D8" s="62">
        <v>6</v>
      </c>
      <c r="E8" s="193">
        <v>1.2958963282937365E-2</v>
      </c>
      <c r="F8" s="62">
        <v>1</v>
      </c>
      <c r="G8" s="193">
        <v>5</v>
      </c>
    </row>
    <row r="9" spans="1:21" ht="19.2" customHeight="1" x14ac:dyDescent="0.25">
      <c r="A9" s="272"/>
      <c r="B9" s="61" t="s">
        <v>191</v>
      </c>
      <c r="C9" s="62">
        <v>4</v>
      </c>
      <c r="D9" s="62">
        <v>4</v>
      </c>
      <c r="E9" s="193">
        <v>8.6393088552915772E-3</v>
      </c>
      <c r="F9" s="62">
        <v>0</v>
      </c>
      <c r="G9" s="193" t="s">
        <v>130</v>
      </c>
    </row>
    <row r="10" spans="1:21" ht="19.2" customHeight="1" x14ac:dyDescent="0.25">
      <c r="A10" s="272"/>
      <c r="B10" s="192" t="s">
        <v>192</v>
      </c>
      <c r="C10" s="62">
        <v>2</v>
      </c>
      <c r="D10" s="62">
        <v>2</v>
      </c>
      <c r="E10" s="193">
        <v>4.0000000000000001E-3</v>
      </c>
      <c r="F10" s="62">
        <v>3</v>
      </c>
      <c r="G10" s="193">
        <v>-0.33300000000000002</v>
      </c>
    </row>
    <row r="11" spans="1:21" ht="19.2" customHeight="1" x14ac:dyDescent="0.25">
      <c r="A11" s="272"/>
      <c r="B11" s="192" t="s">
        <v>212</v>
      </c>
      <c r="C11" s="62">
        <v>2</v>
      </c>
      <c r="D11" s="62">
        <v>2</v>
      </c>
      <c r="E11" s="193">
        <v>2E-3</v>
      </c>
      <c r="F11" s="62">
        <v>1</v>
      </c>
      <c r="G11" s="193">
        <v>1</v>
      </c>
    </row>
    <row r="12" spans="1:21" ht="19.2" customHeight="1" x14ac:dyDescent="0.25">
      <c r="A12" s="272"/>
      <c r="B12" s="192" t="s">
        <v>234</v>
      </c>
      <c r="C12" s="62">
        <v>2</v>
      </c>
      <c r="D12" s="62">
        <v>2</v>
      </c>
      <c r="E12" s="193">
        <v>4.0000000000000001E-3</v>
      </c>
      <c r="F12" s="62">
        <v>0</v>
      </c>
      <c r="G12" s="193" t="s">
        <v>130</v>
      </c>
    </row>
    <row r="13" spans="1:21" ht="19.2" customHeight="1" x14ac:dyDescent="0.25">
      <c r="A13" s="272"/>
      <c r="B13" s="192" t="s">
        <v>211</v>
      </c>
      <c r="C13" s="62">
        <v>1</v>
      </c>
      <c r="D13" s="62">
        <v>1</v>
      </c>
      <c r="E13" s="193">
        <v>2E-3</v>
      </c>
      <c r="F13" s="62">
        <v>1</v>
      </c>
      <c r="G13" s="193">
        <v>0</v>
      </c>
    </row>
    <row r="14" spans="1:21" ht="19.2" customHeight="1" x14ac:dyDescent="0.25">
      <c r="A14" s="272"/>
      <c r="B14" s="192" t="s">
        <v>213</v>
      </c>
      <c r="C14" s="62">
        <v>0</v>
      </c>
      <c r="D14" s="62">
        <v>0</v>
      </c>
      <c r="E14" s="193">
        <v>0</v>
      </c>
      <c r="F14" s="62">
        <v>1</v>
      </c>
      <c r="G14" s="193">
        <v>-1</v>
      </c>
    </row>
    <row r="15" spans="1:21" ht="19.2" customHeight="1" x14ac:dyDescent="0.25">
      <c r="A15" s="272"/>
      <c r="B15" s="61" t="s">
        <v>214</v>
      </c>
      <c r="C15" s="62">
        <v>0</v>
      </c>
      <c r="D15" s="62">
        <v>0</v>
      </c>
      <c r="E15" s="193">
        <v>0</v>
      </c>
      <c r="F15" s="62">
        <v>1</v>
      </c>
      <c r="G15" s="193">
        <v>-1</v>
      </c>
    </row>
    <row r="16" spans="1:21" ht="19.2" customHeight="1" thickBot="1" x14ac:dyDescent="0.3">
      <c r="A16" s="273"/>
      <c r="B16" s="218" t="s">
        <v>168</v>
      </c>
      <c r="C16" s="219" t="s">
        <v>239</v>
      </c>
      <c r="D16" s="219">
        <v>40</v>
      </c>
      <c r="E16" s="220">
        <v>8.6393088552915762E-2</v>
      </c>
      <c r="F16" s="219">
        <v>50</v>
      </c>
      <c r="G16" s="220">
        <v>-0.2</v>
      </c>
    </row>
    <row r="17" spans="1:7" ht="19.2" customHeight="1" x14ac:dyDescent="0.25">
      <c r="A17" s="271" t="s">
        <v>174</v>
      </c>
      <c r="B17" s="215" t="s">
        <v>91</v>
      </c>
      <c r="C17" s="222">
        <v>8</v>
      </c>
      <c r="D17" s="222">
        <v>8</v>
      </c>
      <c r="E17" s="223">
        <v>1.7278617710583154E-2</v>
      </c>
      <c r="F17" s="216" t="s">
        <v>130</v>
      </c>
      <c r="G17" s="223" t="s">
        <v>130</v>
      </c>
    </row>
    <row r="18" spans="1:7" ht="19.2" customHeight="1" x14ac:dyDescent="0.25">
      <c r="A18" s="272"/>
      <c r="B18" s="61" t="s">
        <v>235</v>
      </c>
      <c r="C18" s="201">
        <v>6</v>
      </c>
      <c r="D18" s="201">
        <v>12</v>
      </c>
      <c r="E18" s="63">
        <v>2.591792656587473E-2</v>
      </c>
      <c r="F18" s="62" t="s">
        <v>130</v>
      </c>
      <c r="G18" s="63" t="s">
        <v>130</v>
      </c>
    </row>
    <row r="19" spans="1:7" ht="19.2" customHeight="1" x14ac:dyDescent="0.25">
      <c r="A19" s="272"/>
      <c r="B19" s="61" t="s">
        <v>236</v>
      </c>
      <c r="C19" s="201">
        <v>5</v>
      </c>
      <c r="D19" s="201">
        <v>25</v>
      </c>
      <c r="E19" s="63">
        <v>5.3995680345572353E-2</v>
      </c>
      <c r="F19" s="62" t="s">
        <v>130</v>
      </c>
      <c r="G19" s="63" t="s">
        <v>130</v>
      </c>
    </row>
    <row r="20" spans="1:7" ht="31.2" customHeight="1" x14ac:dyDescent="0.25">
      <c r="A20" s="272"/>
      <c r="B20" s="61" t="s">
        <v>240</v>
      </c>
      <c r="C20" s="62">
        <v>4</v>
      </c>
      <c r="D20" s="62">
        <v>24</v>
      </c>
      <c r="E20" s="63">
        <v>5.183585313174946E-2</v>
      </c>
      <c r="F20" s="62" t="s">
        <v>130</v>
      </c>
      <c r="G20" s="63" t="s">
        <v>130</v>
      </c>
    </row>
    <row r="21" spans="1:7" ht="54" customHeight="1" x14ac:dyDescent="0.25">
      <c r="A21" s="272"/>
      <c r="B21" s="61" t="s">
        <v>241</v>
      </c>
      <c r="C21" s="62">
        <v>3</v>
      </c>
      <c r="D21" s="62">
        <v>45</v>
      </c>
      <c r="E21" s="63">
        <v>9.719222462203024E-2</v>
      </c>
      <c r="F21" s="62" t="s">
        <v>130</v>
      </c>
      <c r="G21" s="63" t="s">
        <v>130</v>
      </c>
    </row>
    <row r="22" spans="1:7" ht="54" customHeight="1" x14ac:dyDescent="0.25">
      <c r="A22" s="272"/>
      <c r="B22" s="61" t="s">
        <v>237</v>
      </c>
      <c r="C22" s="62">
        <v>2</v>
      </c>
      <c r="D22" s="62">
        <v>46</v>
      </c>
      <c r="E22" s="63">
        <v>9.9352051835853133E-2</v>
      </c>
      <c r="F22" s="62" t="s">
        <v>130</v>
      </c>
      <c r="G22" s="63" t="s">
        <v>130</v>
      </c>
    </row>
    <row r="23" spans="1:7" ht="132" x14ac:dyDescent="0.25">
      <c r="A23" s="272"/>
      <c r="B23" s="61" t="s">
        <v>238</v>
      </c>
      <c r="C23" s="202">
        <v>1</v>
      </c>
      <c r="D23" s="62">
        <v>70</v>
      </c>
      <c r="E23" s="63">
        <v>0.15118790496760259</v>
      </c>
      <c r="F23" s="201" t="s">
        <v>130</v>
      </c>
      <c r="G23" s="63" t="s">
        <v>130</v>
      </c>
    </row>
    <row r="24" spans="1:7" ht="19.2" customHeight="1" thickBot="1" x14ac:dyDescent="0.3">
      <c r="A24" s="273"/>
      <c r="B24" s="218" t="s">
        <v>168</v>
      </c>
      <c r="C24" s="219" t="s">
        <v>239</v>
      </c>
      <c r="D24" s="219">
        <v>230</v>
      </c>
      <c r="E24" s="225">
        <v>0.49676025917926564</v>
      </c>
      <c r="F24" s="224">
        <v>215</v>
      </c>
      <c r="G24" s="225">
        <v>7.0000000000000007E-2</v>
      </c>
    </row>
    <row r="25" spans="1:7" ht="19.2" customHeight="1" thickBot="1" x14ac:dyDescent="0.3">
      <c r="A25" s="241" t="s">
        <v>215</v>
      </c>
      <c r="B25" s="212" t="s">
        <v>215</v>
      </c>
      <c r="C25" s="219">
        <v>2</v>
      </c>
      <c r="D25" s="219">
        <v>2</v>
      </c>
      <c r="E25" s="225">
        <v>4.0000000000000001E-3</v>
      </c>
      <c r="F25" s="224">
        <v>0</v>
      </c>
      <c r="G25" s="225" t="s">
        <v>130</v>
      </c>
    </row>
    <row r="26" spans="1:7" ht="19.2" customHeight="1" thickBot="1" x14ac:dyDescent="0.3">
      <c r="A26" s="221"/>
      <c r="B26" s="226" t="s">
        <v>167</v>
      </c>
      <c r="C26" s="242" t="s">
        <v>130</v>
      </c>
      <c r="D26" s="242">
        <v>463</v>
      </c>
      <c r="E26" s="228">
        <v>1</v>
      </c>
      <c r="F26" s="227">
        <v>474</v>
      </c>
      <c r="G26" s="245">
        <v>-2.3E-2</v>
      </c>
    </row>
    <row r="39" spans="9:9" x14ac:dyDescent="0.25">
      <c r="I39" s="1"/>
    </row>
    <row r="50" spans="11:11" x14ac:dyDescent="0.25">
      <c r="K50" s="1"/>
    </row>
  </sheetData>
  <mergeCells count="2">
    <mergeCell ref="A6:A16"/>
    <mergeCell ref="A17:A24"/>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35B3-5503-4624-A2BD-9B6DB955ACDC}">
  <sheetPr>
    <pageSetUpPr fitToPage="1"/>
  </sheetPr>
  <dimension ref="A1:AA48"/>
  <sheetViews>
    <sheetView showGridLines="0" zoomScaleNormal="100" workbookViewId="0">
      <selection activeCell="E2" sqref="E2"/>
    </sheetView>
  </sheetViews>
  <sheetFormatPr defaultColWidth="9.109375" defaultRowHeight="12" x14ac:dyDescent="0.25"/>
  <cols>
    <col min="1" max="1" width="21.6640625" style="3" customWidth="1"/>
    <col min="2" max="4" width="10.33203125" style="3" customWidth="1"/>
    <col min="5" max="5" width="12.44140625" style="3" customWidth="1"/>
    <col min="6" max="6" width="12.109375" style="3" customWidth="1"/>
    <col min="7" max="7" width="10.33203125" style="3" customWidth="1"/>
    <col min="8" max="8" width="13.44140625" style="3" customWidth="1"/>
    <col min="9" max="9" width="12.33203125" style="3" customWidth="1"/>
    <col min="10" max="10" width="10.33203125" style="3" customWidth="1"/>
    <col min="11" max="11" width="2.33203125" style="3" customWidth="1"/>
    <col min="12" max="16384" width="9.109375" style="3"/>
  </cols>
  <sheetData>
    <row r="1" spans="1:27" ht="5.25" customHeight="1" x14ac:dyDescent="0.25"/>
    <row r="2" spans="1:27" ht="18.899999999999999" customHeight="1" x14ac:dyDescent="0.3">
      <c r="A2" s="14" t="s">
        <v>185</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5">
      <c r="A4" s="16" t="str">
        <f>+'1'!A4</f>
        <v>Janeiro-dezembro</v>
      </c>
      <c r="B4" s="251" t="s">
        <v>104</v>
      </c>
      <c r="C4" s="252"/>
      <c r="D4" s="253"/>
      <c r="E4" s="251" t="s">
        <v>105</v>
      </c>
      <c r="F4" s="252"/>
      <c r="G4" s="253"/>
      <c r="H4" s="252" t="s">
        <v>202</v>
      </c>
      <c r="I4" s="252"/>
      <c r="J4" s="252"/>
      <c r="K4" s="1"/>
      <c r="L4" s="1"/>
      <c r="M4" s="1"/>
      <c r="N4" s="1"/>
      <c r="O4" s="1"/>
      <c r="P4" s="1"/>
      <c r="Q4" s="1"/>
      <c r="R4" s="1"/>
      <c r="S4" s="1"/>
      <c r="T4" s="1"/>
      <c r="U4" s="1"/>
      <c r="V4" s="1"/>
      <c r="W4" s="1"/>
      <c r="X4" s="1"/>
      <c r="Y4" s="1"/>
      <c r="Z4" s="1"/>
      <c r="AA4" s="1"/>
    </row>
    <row r="5" spans="1:27" ht="30" customHeight="1" x14ac:dyDescent="0.25">
      <c r="A5" s="9" t="s">
        <v>138</v>
      </c>
      <c r="B5" s="17">
        <v>2023</v>
      </c>
      <c r="C5" s="18">
        <v>2024</v>
      </c>
      <c r="D5" s="52" t="s">
        <v>182</v>
      </c>
      <c r="E5" s="17">
        <v>2023</v>
      </c>
      <c r="F5" s="18">
        <v>2024</v>
      </c>
      <c r="G5" s="52" t="s">
        <v>182</v>
      </c>
      <c r="H5" s="17">
        <v>2023</v>
      </c>
      <c r="I5" s="18">
        <v>2024</v>
      </c>
      <c r="J5" s="52" t="s">
        <v>182</v>
      </c>
      <c r="K5" s="1"/>
      <c r="L5" s="1"/>
      <c r="M5" s="1"/>
      <c r="N5" s="1"/>
      <c r="O5" s="1"/>
      <c r="P5" s="1"/>
      <c r="Q5" s="1"/>
      <c r="R5" s="1"/>
      <c r="S5" s="1"/>
      <c r="T5" s="1"/>
      <c r="U5" s="1"/>
      <c r="V5" s="1"/>
      <c r="W5" s="1"/>
      <c r="X5" s="1"/>
      <c r="Y5" s="1"/>
      <c r="Z5" s="1"/>
      <c r="AA5" s="1"/>
    </row>
    <row r="6" spans="1:27" ht="18.899999999999999" customHeight="1" x14ac:dyDescent="0.25">
      <c r="A6" s="51" t="s">
        <v>14</v>
      </c>
      <c r="B6" s="39" t="s">
        <v>130</v>
      </c>
      <c r="C6" s="42" t="s">
        <v>130</v>
      </c>
      <c r="D6" s="236" t="s">
        <v>130</v>
      </c>
      <c r="E6" s="42">
        <v>166039491</v>
      </c>
      <c r="F6" s="42">
        <v>243902902</v>
      </c>
      <c r="G6" s="237">
        <f t="shared" ref="G6:G9" si="0">(F6/E6)-1</f>
        <v>0.46894513185420439</v>
      </c>
      <c r="H6" s="68">
        <f>E6</f>
        <v>166039491</v>
      </c>
      <c r="I6" s="68">
        <f>F6</f>
        <v>243902902</v>
      </c>
      <c r="J6" s="236">
        <f t="shared" ref="J6:J9" si="1">(I6/H6)-1</f>
        <v>0.46894513185420439</v>
      </c>
      <c r="K6" s="1"/>
      <c r="L6" s="1"/>
      <c r="M6" s="1"/>
      <c r="N6" s="1"/>
      <c r="O6" s="1"/>
      <c r="P6" s="1"/>
      <c r="Q6" s="1"/>
      <c r="R6" s="1"/>
      <c r="S6" s="1"/>
      <c r="T6" s="1"/>
      <c r="U6" s="1"/>
      <c r="V6" s="1"/>
      <c r="W6" s="1"/>
      <c r="X6" s="1"/>
      <c r="Y6" s="1"/>
      <c r="Z6" s="1"/>
      <c r="AA6" s="1"/>
    </row>
    <row r="7" spans="1:27" ht="18.899999999999999" customHeight="1" x14ac:dyDescent="0.25">
      <c r="A7" s="51" t="s">
        <v>20</v>
      </c>
      <c r="B7" s="39">
        <v>2363750</v>
      </c>
      <c r="C7" s="42">
        <v>2261683</v>
      </c>
      <c r="D7" s="236">
        <f t="shared" ref="D7:D9" si="2">(C7/B7)-1</f>
        <v>-4.3180116340560515E-2</v>
      </c>
      <c r="E7" s="42">
        <v>5409709</v>
      </c>
      <c r="F7" s="42">
        <v>13114619</v>
      </c>
      <c r="G7" s="236">
        <f t="shared" si="0"/>
        <v>1.4242743925782331</v>
      </c>
      <c r="H7" s="68">
        <f t="shared" ref="H7:I10" si="3">B7+E7</f>
        <v>7773459</v>
      </c>
      <c r="I7" s="68">
        <f t="shared" si="3"/>
        <v>15376302</v>
      </c>
      <c r="J7" s="236">
        <f t="shared" si="1"/>
        <v>0.9780514697511109</v>
      </c>
      <c r="K7" s="1"/>
      <c r="L7" s="1"/>
      <c r="M7" s="1"/>
      <c r="N7" s="1"/>
      <c r="O7" s="1"/>
      <c r="P7" s="1"/>
      <c r="Q7" s="1"/>
      <c r="R7" s="1"/>
      <c r="S7" s="1"/>
      <c r="T7" s="1"/>
      <c r="U7" s="1"/>
      <c r="V7" s="1"/>
      <c r="W7" s="1"/>
      <c r="X7" s="1"/>
      <c r="Y7" s="1"/>
      <c r="Z7" s="1"/>
      <c r="AA7" s="1"/>
    </row>
    <row r="8" spans="1:27" ht="18.899999999999999" customHeight="1" x14ac:dyDescent="0.25">
      <c r="A8" s="51" t="s">
        <v>26</v>
      </c>
      <c r="B8" s="39">
        <v>627403</v>
      </c>
      <c r="C8" s="42">
        <v>584702</v>
      </c>
      <c r="D8" s="236">
        <f t="shared" si="2"/>
        <v>-6.8059923207252737E-2</v>
      </c>
      <c r="E8" s="42">
        <v>2210061</v>
      </c>
      <c r="F8" s="42">
        <v>2012148</v>
      </c>
      <c r="G8" s="236">
        <f t="shared" si="0"/>
        <v>-8.955092189763092E-2</v>
      </c>
      <c r="H8" s="68">
        <f t="shared" si="3"/>
        <v>2837464</v>
      </c>
      <c r="I8" s="68">
        <f t="shared" si="3"/>
        <v>2596850</v>
      </c>
      <c r="J8" s="236">
        <f t="shared" si="1"/>
        <v>-8.4798961326029154E-2</v>
      </c>
      <c r="K8" s="1"/>
      <c r="L8" s="1"/>
      <c r="M8" s="1"/>
      <c r="N8" s="1"/>
      <c r="O8" s="1"/>
      <c r="P8" s="1"/>
      <c r="Q8" s="1"/>
      <c r="R8" s="1"/>
      <c r="S8" s="1"/>
      <c r="T8" s="1"/>
      <c r="U8" s="1"/>
      <c r="V8" s="1"/>
      <c r="W8" s="1"/>
      <c r="X8" s="1"/>
      <c r="Y8" s="1"/>
      <c r="Z8" s="1"/>
      <c r="AA8" s="1"/>
    </row>
    <row r="9" spans="1:27" ht="18.899999999999999" customHeight="1" x14ac:dyDescent="0.25">
      <c r="A9" s="51" t="s">
        <v>178</v>
      </c>
      <c r="B9" s="39">
        <v>9282</v>
      </c>
      <c r="C9" s="42">
        <v>13379</v>
      </c>
      <c r="D9" s="236">
        <f t="shared" si="2"/>
        <v>0.44139194139194138</v>
      </c>
      <c r="E9" s="42">
        <v>1059045</v>
      </c>
      <c r="F9" s="42">
        <v>606156</v>
      </c>
      <c r="G9" s="236">
        <f t="shared" si="0"/>
        <v>-0.42763905216492215</v>
      </c>
      <c r="H9" s="68">
        <f t="shared" si="3"/>
        <v>1068327</v>
      </c>
      <c r="I9" s="68">
        <f t="shared" si="3"/>
        <v>619535</v>
      </c>
      <c r="J9" s="236">
        <f t="shared" si="1"/>
        <v>-0.42008860582948848</v>
      </c>
      <c r="K9" s="1"/>
      <c r="L9" s="1"/>
      <c r="M9" s="1"/>
      <c r="N9" s="1"/>
      <c r="O9" s="1"/>
      <c r="P9" s="1"/>
      <c r="Q9" s="1"/>
      <c r="R9" s="1"/>
      <c r="S9" s="1"/>
      <c r="T9" s="1"/>
      <c r="U9" s="1"/>
      <c r="V9" s="1"/>
      <c r="W9" s="1"/>
      <c r="X9" s="1"/>
      <c r="Y9" s="1"/>
      <c r="Z9" s="1"/>
      <c r="AA9" s="1"/>
    </row>
    <row r="10" spans="1:27" ht="18.899999999999999" customHeight="1" thickBot="1" x14ac:dyDescent="0.3">
      <c r="A10" s="11" t="s">
        <v>33</v>
      </c>
      <c r="B10" s="8">
        <f>SUM(B6:B9)</f>
        <v>3000435</v>
      </c>
      <c r="C10" s="12">
        <f>SUM(C6:C9)</f>
        <v>2859764</v>
      </c>
      <c r="D10" s="32">
        <f>(C10/B10)-1</f>
        <v>-4.6883535220726302E-2</v>
      </c>
      <c r="E10" s="8">
        <f>SUM(E6:E9)</f>
        <v>174718306</v>
      </c>
      <c r="F10" s="12">
        <f>SUM(F6:F9)</f>
        <v>259635825</v>
      </c>
      <c r="G10" s="32">
        <f>(F10/E10)-1</f>
        <v>0.48602531093679446</v>
      </c>
      <c r="H10" s="238">
        <f t="shared" si="3"/>
        <v>177718741</v>
      </c>
      <c r="I10" s="239">
        <f t="shared" si="3"/>
        <v>262495589</v>
      </c>
      <c r="J10" s="26">
        <f>(I10/H10)-1</f>
        <v>0.47702818241324363</v>
      </c>
      <c r="K10" s="1"/>
      <c r="L10" s="1"/>
      <c r="M10" s="1"/>
      <c r="N10" s="1"/>
      <c r="O10" s="1"/>
      <c r="P10" s="1"/>
      <c r="Q10" s="1"/>
      <c r="R10" s="1"/>
      <c r="S10" s="1"/>
      <c r="T10" s="1"/>
      <c r="U10" s="1"/>
      <c r="V10" s="1"/>
      <c r="W10" s="1"/>
      <c r="X10" s="1"/>
      <c r="Y10" s="1"/>
      <c r="Z10" s="1"/>
      <c r="AA10" s="1"/>
    </row>
    <row r="11" spans="1:27" ht="18.899999999999999" customHeight="1" x14ac:dyDescent="0.25">
      <c r="A11" s="243" t="s">
        <v>218</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6" orientation="portrait" verticalDpi="0" r:id="rId1"/>
  <ignoredErrors>
    <ignoredError sqref="D10 G10" formula="1"/>
    <ignoredError sqref="E10:F1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0447-2CC7-419C-8226-7B647E7CA80B}">
  <sheetPr>
    <pageSetUpPr fitToPage="1"/>
  </sheetPr>
  <dimension ref="A1:AA48"/>
  <sheetViews>
    <sheetView showGridLines="0" zoomScaleNormal="100" workbookViewId="0">
      <selection activeCell="C2" sqref="C2"/>
    </sheetView>
  </sheetViews>
  <sheetFormatPr defaultColWidth="9.109375" defaultRowHeight="12" x14ac:dyDescent="0.25"/>
  <cols>
    <col min="1" max="1" width="21.6640625" style="3" customWidth="1"/>
    <col min="2" max="2" width="12.6640625" style="3" customWidth="1"/>
    <col min="3" max="3" width="13.6640625" style="3" customWidth="1"/>
    <col min="4" max="10" width="10.6640625" style="3" customWidth="1"/>
    <col min="11" max="11" width="2.33203125" style="3" customWidth="1"/>
    <col min="12" max="16384" width="9.109375" style="3"/>
  </cols>
  <sheetData>
    <row r="1" spans="1:27" ht="6.75" customHeight="1" x14ac:dyDescent="0.25"/>
    <row r="2" spans="1:27" ht="18.899999999999999" customHeight="1" x14ac:dyDescent="0.3">
      <c r="A2" s="14" t="s">
        <v>186</v>
      </c>
      <c r="B2" s="15"/>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5">
      <c r="A4" s="16" t="str">
        <f>+'1'!A4</f>
        <v>Janeiro-dezembro</v>
      </c>
      <c r="B4" s="251" t="s">
        <v>131</v>
      </c>
      <c r="C4" s="252"/>
      <c r="D4" s="253"/>
      <c r="E4" s="251" t="s">
        <v>106</v>
      </c>
      <c r="F4" s="252"/>
      <c r="G4" s="253"/>
      <c r="H4" s="252" t="s">
        <v>107</v>
      </c>
      <c r="I4" s="252"/>
      <c r="J4" s="252"/>
      <c r="K4" s="1"/>
      <c r="L4" s="1"/>
      <c r="M4" s="1"/>
      <c r="N4" s="1"/>
      <c r="O4" s="1"/>
      <c r="P4" s="1"/>
      <c r="Q4" s="1"/>
      <c r="R4" s="1"/>
      <c r="S4" s="1"/>
      <c r="T4" s="1"/>
      <c r="U4" s="1"/>
      <c r="V4" s="1"/>
      <c r="W4" s="1"/>
      <c r="X4" s="1"/>
      <c r="Y4" s="1"/>
      <c r="Z4" s="1"/>
      <c r="AA4" s="1"/>
    </row>
    <row r="5" spans="1:27" ht="30" customHeight="1" x14ac:dyDescent="0.25">
      <c r="A5" s="9" t="s">
        <v>138</v>
      </c>
      <c r="B5" s="17">
        <v>2023</v>
      </c>
      <c r="C5" s="18">
        <v>2024</v>
      </c>
      <c r="D5" s="52" t="s">
        <v>182</v>
      </c>
      <c r="E5" s="17">
        <v>2023</v>
      </c>
      <c r="F5" s="18">
        <v>2024</v>
      </c>
      <c r="G5" s="52" t="s">
        <v>182</v>
      </c>
      <c r="H5" s="17">
        <v>2023</v>
      </c>
      <c r="I5" s="18">
        <v>2024</v>
      </c>
      <c r="J5" s="52" t="s">
        <v>182</v>
      </c>
      <c r="K5" s="1"/>
      <c r="L5" s="1"/>
      <c r="M5" s="1"/>
      <c r="N5" s="1"/>
      <c r="O5" s="1"/>
      <c r="P5" s="1"/>
      <c r="Q5" s="1"/>
      <c r="R5" s="1"/>
      <c r="S5" s="1"/>
      <c r="T5" s="1"/>
      <c r="U5" s="1"/>
      <c r="V5" s="1"/>
      <c r="W5" s="1"/>
      <c r="X5" s="1"/>
      <c r="Y5" s="1"/>
      <c r="Z5" s="1"/>
      <c r="AA5" s="1"/>
    </row>
    <row r="6" spans="1:27" ht="18.899999999999999" customHeight="1" x14ac:dyDescent="0.25">
      <c r="A6" s="51" t="s">
        <v>14</v>
      </c>
      <c r="B6" s="36">
        <v>166039491</v>
      </c>
      <c r="C6" s="37">
        <v>243902902</v>
      </c>
      <c r="D6" s="237">
        <f t="shared" ref="D6:D9" si="0">(C6/B6)-1</f>
        <v>0.46894513185420439</v>
      </c>
      <c r="E6" s="42">
        <v>538896</v>
      </c>
      <c r="F6" s="37">
        <v>614171</v>
      </c>
      <c r="G6" s="237">
        <f t="shared" ref="G6:G9" si="1">(F6/E6)-1</f>
        <v>0.139683723761171</v>
      </c>
      <c r="H6" s="53">
        <f t="shared" ref="H6:I8" si="2">E6/B6</f>
        <v>3.2455893279027216E-3</v>
      </c>
      <c r="I6" s="53">
        <f t="shared" si="2"/>
        <v>2.5180963201495649E-3</v>
      </c>
      <c r="J6" s="240">
        <f t="shared" ref="J6:J9" si="3">(I6/H6)-1</f>
        <v>-0.22414820060529894</v>
      </c>
      <c r="K6" s="1"/>
      <c r="L6" s="1"/>
      <c r="M6" s="1"/>
      <c r="N6" s="1"/>
      <c r="O6" s="1"/>
      <c r="P6" s="1"/>
      <c r="Q6" s="1"/>
      <c r="R6" s="1"/>
      <c r="S6" s="1"/>
      <c r="T6" s="1"/>
      <c r="U6" s="1"/>
      <c r="V6" s="1"/>
      <c r="W6" s="1"/>
      <c r="X6" s="1"/>
      <c r="Y6" s="1"/>
      <c r="Z6" s="1"/>
      <c r="AA6" s="1"/>
    </row>
    <row r="7" spans="1:27" ht="18.899999999999999" customHeight="1" x14ac:dyDescent="0.25">
      <c r="A7" s="51" t="s">
        <v>20</v>
      </c>
      <c r="B7" s="39">
        <v>7773459</v>
      </c>
      <c r="C7" s="42">
        <v>15376302</v>
      </c>
      <c r="D7" s="236">
        <f t="shared" si="0"/>
        <v>0.9780514697511109</v>
      </c>
      <c r="E7" s="42">
        <v>458857</v>
      </c>
      <c r="F7" s="42">
        <v>439870</v>
      </c>
      <c r="G7" s="236">
        <f t="shared" si="1"/>
        <v>-4.1378904538886818E-2</v>
      </c>
      <c r="H7" s="53">
        <f t="shared" si="2"/>
        <v>5.9028676937769919E-2</v>
      </c>
      <c r="I7" s="53">
        <f t="shared" si="2"/>
        <v>2.8607008369112417E-2</v>
      </c>
      <c r="J7" s="240">
        <f t="shared" si="3"/>
        <v>-0.51537100519344325</v>
      </c>
      <c r="K7" s="1"/>
      <c r="L7" s="1"/>
      <c r="M7" s="1"/>
      <c r="N7" s="1"/>
      <c r="O7" s="1"/>
      <c r="P7" s="1"/>
      <c r="Q7" s="1"/>
      <c r="R7" s="1"/>
      <c r="S7" s="1"/>
      <c r="T7" s="1"/>
      <c r="U7" s="1"/>
      <c r="V7" s="1"/>
      <c r="W7" s="1"/>
      <c r="X7" s="1"/>
      <c r="Y7" s="1"/>
      <c r="Z7" s="1"/>
      <c r="AA7" s="1"/>
    </row>
    <row r="8" spans="1:27" ht="18.899999999999999" customHeight="1" x14ac:dyDescent="0.25">
      <c r="A8" s="51" t="s">
        <v>26</v>
      </c>
      <c r="B8" s="39">
        <v>2837464</v>
      </c>
      <c r="C8" s="42">
        <v>2596850</v>
      </c>
      <c r="D8" s="236">
        <f t="shared" si="0"/>
        <v>-8.4798961326029154E-2</v>
      </c>
      <c r="E8" s="42">
        <v>328254</v>
      </c>
      <c r="F8" s="42">
        <v>178780</v>
      </c>
      <c r="G8" s="236">
        <f t="shared" si="1"/>
        <v>-0.45536078768270916</v>
      </c>
      <c r="H8" s="53">
        <f t="shared" si="2"/>
        <v>0.11568569680531629</v>
      </c>
      <c r="I8" s="53">
        <f t="shared" si="2"/>
        <v>6.8844946762423712E-2</v>
      </c>
      <c r="J8" s="240">
        <f t="shared" si="3"/>
        <v>-0.40489664095397515</v>
      </c>
      <c r="K8" s="1"/>
      <c r="L8" s="1"/>
      <c r="M8" s="1"/>
      <c r="N8" s="1"/>
      <c r="O8" s="1"/>
      <c r="P8" s="1"/>
      <c r="Q8" s="1"/>
      <c r="R8" s="1"/>
      <c r="S8" s="1"/>
      <c r="T8" s="1"/>
      <c r="U8" s="1"/>
      <c r="V8" s="1"/>
      <c r="W8" s="1"/>
      <c r="X8" s="1"/>
      <c r="Y8" s="1"/>
      <c r="Z8" s="1"/>
      <c r="AA8" s="1"/>
    </row>
    <row r="9" spans="1:27" ht="18.899999999999999" customHeight="1" x14ac:dyDescent="0.25">
      <c r="A9" s="51" t="s">
        <v>178</v>
      </c>
      <c r="B9" s="39">
        <v>1068327</v>
      </c>
      <c r="C9" s="42">
        <v>619535</v>
      </c>
      <c r="D9" s="236">
        <f t="shared" si="0"/>
        <v>-0.42008860582948848</v>
      </c>
      <c r="E9" s="42">
        <v>311335</v>
      </c>
      <c r="F9" s="42">
        <v>239125</v>
      </c>
      <c r="G9" s="236">
        <f t="shared" si="1"/>
        <v>-0.23193665986798784</v>
      </c>
      <c r="H9" s="53">
        <v>8.9678991204546601E-2</v>
      </c>
      <c r="I9" s="53">
        <v>0.1839707232523618</v>
      </c>
      <c r="J9" s="240">
        <v>1.0514361366169642</v>
      </c>
      <c r="K9" s="1"/>
      <c r="L9" s="1"/>
      <c r="M9" s="1"/>
      <c r="N9" s="1"/>
      <c r="O9" s="1"/>
      <c r="P9" s="1"/>
      <c r="Q9" s="1"/>
      <c r="R9" s="1"/>
      <c r="S9" s="1"/>
      <c r="T9" s="1"/>
      <c r="U9" s="1"/>
      <c r="V9" s="1"/>
      <c r="W9" s="1"/>
      <c r="X9" s="1"/>
      <c r="Y9" s="1"/>
      <c r="Z9" s="1"/>
      <c r="AA9" s="1"/>
    </row>
    <row r="10" spans="1:27" ht="18.899999999999999" customHeight="1" thickBot="1" x14ac:dyDescent="0.3">
      <c r="A10" s="11" t="s">
        <v>177</v>
      </c>
      <c r="B10" s="8">
        <f>SUM(B6:B9)</f>
        <v>177718741</v>
      </c>
      <c r="C10" s="12">
        <f>SUM(C6:C9)</f>
        <v>262495589</v>
      </c>
      <c r="D10" s="32">
        <f>(C10/B10)-1</f>
        <v>0.47702818241324363</v>
      </c>
      <c r="E10" s="12">
        <f>SUM(E6:E9)</f>
        <v>1637342</v>
      </c>
      <c r="F10" s="12">
        <f>SUM(F6:F9)</f>
        <v>1471946</v>
      </c>
      <c r="G10" s="32">
        <f>(F10/E10)-1</f>
        <v>-0.10101493762451585</v>
      </c>
      <c r="H10" s="54">
        <v>7.8913983267484399E-3</v>
      </c>
      <c r="I10" s="54">
        <v>5.0261942963005886E-3</v>
      </c>
      <c r="J10" s="33">
        <f>(I10/H10)-1</f>
        <v>-0.3630793823619376</v>
      </c>
      <c r="K10" s="1"/>
      <c r="L10" s="1"/>
      <c r="M10" s="1"/>
      <c r="N10" s="1"/>
      <c r="O10" s="1"/>
      <c r="P10" s="1"/>
      <c r="Q10" s="1"/>
      <c r="R10" s="1"/>
      <c r="S10" s="1"/>
      <c r="T10" s="1"/>
      <c r="U10" s="1"/>
      <c r="V10" s="1"/>
      <c r="W10" s="1"/>
      <c r="X10" s="1"/>
      <c r="Y10" s="1"/>
      <c r="Z10" s="1"/>
      <c r="AA10" s="1"/>
    </row>
    <row r="11" spans="1:27" x14ac:dyDescent="0.25">
      <c r="A11" s="243" t="s">
        <v>219</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5">
      <c r="A12" s="244" t="s">
        <v>220</v>
      </c>
      <c r="B12" s="55"/>
      <c r="C12" s="55"/>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3" orientation="portrait" verticalDpi="0" r:id="rId1"/>
  <ignoredErrors>
    <ignoredError sqref="B10:C10 E10:F10" formulaRange="1"/>
    <ignoredError sqref="D10"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CD07-DDB2-478F-BE5B-76039A2A74DC}">
  <sheetPr>
    <pageSetUpPr fitToPage="1"/>
  </sheetPr>
  <dimension ref="A1:AA48"/>
  <sheetViews>
    <sheetView showGridLines="0" zoomScaleNormal="100" workbookViewId="0">
      <selection activeCell="C2" sqref="C2"/>
    </sheetView>
  </sheetViews>
  <sheetFormatPr defaultColWidth="9.109375" defaultRowHeight="12" x14ac:dyDescent="0.25"/>
  <cols>
    <col min="1" max="1" width="32.33203125" style="3" customWidth="1"/>
    <col min="2" max="4" width="12.6640625" style="3" customWidth="1"/>
    <col min="5" max="5" width="5.5546875" style="3" customWidth="1"/>
    <col min="6" max="16384" width="9.109375" style="3"/>
  </cols>
  <sheetData>
    <row r="1" spans="1:27" ht="5.25" customHeight="1" x14ac:dyDescent="0.25"/>
    <row r="2" spans="1:27" ht="18.899999999999999" customHeight="1" x14ac:dyDescent="0.3">
      <c r="A2" s="14" t="s">
        <v>187</v>
      </c>
      <c r="B2" s="15"/>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27" customHeight="1" x14ac:dyDescent="0.25">
      <c r="A4" s="16" t="str">
        <f>+'1'!A4</f>
        <v>Janeiro-dezembro</v>
      </c>
      <c r="B4" s="251" t="s">
        <v>108</v>
      </c>
      <c r="C4" s="252"/>
      <c r="D4" s="253"/>
      <c r="E4" s="1"/>
      <c r="F4" s="1"/>
      <c r="G4" s="1"/>
      <c r="H4" s="1"/>
      <c r="I4" s="1"/>
      <c r="J4" s="1"/>
      <c r="K4" s="1"/>
      <c r="L4" s="1"/>
      <c r="M4" s="1"/>
      <c r="N4" s="1"/>
      <c r="O4" s="1"/>
      <c r="P4" s="1"/>
      <c r="Q4" s="1"/>
      <c r="R4" s="1"/>
      <c r="S4" s="1"/>
      <c r="T4" s="1"/>
      <c r="U4" s="1"/>
      <c r="V4" s="1"/>
      <c r="W4" s="1"/>
      <c r="X4" s="1"/>
      <c r="Y4" s="1"/>
      <c r="Z4" s="1"/>
      <c r="AA4" s="1"/>
    </row>
    <row r="5" spans="1:27" ht="30" customHeight="1" x14ac:dyDescent="0.25">
      <c r="A5" s="9" t="s">
        <v>109</v>
      </c>
      <c r="B5" s="17">
        <v>2023</v>
      </c>
      <c r="C5" s="18">
        <v>2024</v>
      </c>
      <c r="D5" s="19" t="s">
        <v>182</v>
      </c>
      <c r="E5" s="1"/>
      <c r="F5" s="1"/>
      <c r="G5" s="1"/>
      <c r="H5" s="1"/>
      <c r="I5" s="1"/>
      <c r="J5" s="1"/>
      <c r="K5" s="1"/>
      <c r="L5" s="1"/>
      <c r="M5" s="1"/>
      <c r="N5" s="1"/>
      <c r="O5" s="1"/>
      <c r="P5" s="1"/>
      <c r="Q5" s="1"/>
      <c r="R5" s="1"/>
      <c r="S5" s="1"/>
      <c r="T5" s="1"/>
      <c r="U5" s="1"/>
      <c r="V5" s="1"/>
      <c r="W5" s="1"/>
      <c r="X5" s="1"/>
      <c r="Y5" s="1"/>
      <c r="Z5" s="1"/>
      <c r="AA5" s="1"/>
    </row>
    <row r="6" spans="1:27" ht="18.899999999999999" customHeight="1" x14ac:dyDescent="0.25">
      <c r="A6" s="51" t="s">
        <v>110</v>
      </c>
      <c r="B6" s="39">
        <v>946956</v>
      </c>
      <c r="C6" s="42">
        <v>891198</v>
      </c>
      <c r="D6" s="41">
        <f t="shared" ref="D6:D13" si="0">(C6/B6)-1</f>
        <v>-5.8881299659118258E-2</v>
      </c>
      <c r="E6" s="1"/>
      <c r="F6" s="1"/>
      <c r="G6" s="1"/>
      <c r="H6" s="1"/>
      <c r="I6" s="1"/>
      <c r="J6" s="1"/>
      <c r="K6" s="1"/>
      <c r="L6" s="1"/>
      <c r="M6" s="1"/>
      <c r="N6" s="1"/>
      <c r="O6" s="1"/>
      <c r="P6" s="1"/>
      <c r="Q6" s="1"/>
      <c r="R6" s="1"/>
      <c r="S6" s="1"/>
      <c r="T6" s="1"/>
      <c r="U6" s="1"/>
      <c r="V6" s="1"/>
      <c r="W6" s="1"/>
      <c r="X6" s="1"/>
      <c r="Y6" s="1"/>
      <c r="Z6" s="1"/>
      <c r="AA6" s="1"/>
    </row>
    <row r="7" spans="1:27" ht="18.899999999999999" customHeight="1" x14ac:dyDescent="0.25">
      <c r="A7" s="51" t="s">
        <v>111</v>
      </c>
      <c r="B7" s="39">
        <v>44030</v>
      </c>
      <c r="C7" s="42">
        <v>33843</v>
      </c>
      <c r="D7" s="41">
        <f t="shared" si="0"/>
        <v>-0.23136497842380199</v>
      </c>
      <c r="E7" s="1"/>
      <c r="F7" s="1"/>
      <c r="G7" s="1"/>
      <c r="H7" s="1"/>
      <c r="I7" s="1"/>
      <c r="J7" s="1"/>
      <c r="K7" s="1"/>
      <c r="L7" s="1"/>
      <c r="M7" s="1"/>
      <c r="N7" s="1"/>
      <c r="O7" s="1"/>
      <c r="P7" s="1"/>
      <c r="Q7" s="1"/>
      <c r="R7" s="1"/>
      <c r="S7" s="1"/>
      <c r="T7" s="1"/>
      <c r="U7" s="1"/>
      <c r="V7" s="1"/>
      <c r="W7" s="1"/>
      <c r="X7" s="1"/>
      <c r="Y7" s="1"/>
      <c r="Z7" s="1"/>
      <c r="AA7" s="1"/>
    </row>
    <row r="8" spans="1:27" ht="18.899999999999999" customHeight="1" x14ac:dyDescent="0.25">
      <c r="A8" s="51" t="s">
        <v>112</v>
      </c>
      <c r="B8" s="39">
        <v>34543</v>
      </c>
      <c r="C8" s="42">
        <v>53387</v>
      </c>
      <c r="D8" s="41">
        <f t="shared" si="0"/>
        <v>0.54552297136901839</v>
      </c>
      <c r="E8" s="1"/>
      <c r="F8" s="1"/>
      <c r="G8" s="1"/>
      <c r="H8" s="1"/>
      <c r="I8" s="1"/>
      <c r="J8" s="1"/>
      <c r="K8" s="1"/>
      <c r="L8" s="1"/>
      <c r="M8" s="1"/>
      <c r="N8" s="1"/>
      <c r="O8" s="1"/>
      <c r="P8" s="1"/>
      <c r="Q8" s="1"/>
      <c r="R8" s="1"/>
      <c r="S8" s="1"/>
      <c r="T8" s="1"/>
      <c r="U8" s="1"/>
      <c r="V8" s="1"/>
      <c r="W8" s="1"/>
      <c r="X8" s="1"/>
      <c r="Y8" s="1"/>
      <c r="Z8" s="1"/>
      <c r="AA8" s="1"/>
    </row>
    <row r="9" spans="1:27" ht="18.899999999999999" customHeight="1" x14ac:dyDescent="0.25">
      <c r="A9" s="51" t="s">
        <v>113</v>
      </c>
      <c r="B9" s="39">
        <v>80280</v>
      </c>
      <c r="C9" s="42">
        <v>101853</v>
      </c>
      <c r="D9" s="41">
        <f t="shared" si="0"/>
        <v>0.26872197309417034</v>
      </c>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51" t="s">
        <v>114</v>
      </c>
      <c r="B10" s="39">
        <v>24772</v>
      </c>
      <c r="C10" s="42">
        <v>22298</v>
      </c>
      <c r="D10" s="41">
        <f t="shared" si="0"/>
        <v>-9.9870821895688633E-2</v>
      </c>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51" t="s">
        <v>149</v>
      </c>
      <c r="B11" s="39">
        <v>21954</v>
      </c>
      <c r="C11" s="42">
        <v>16865</v>
      </c>
      <c r="D11" s="41">
        <f t="shared" si="0"/>
        <v>-0.23180286052655552</v>
      </c>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51" t="s">
        <v>115</v>
      </c>
      <c r="B12" s="39">
        <v>2465</v>
      </c>
      <c r="C12" s="42">
        <v>1940</v>
      </c>
      <c r="D12" s="41">
        <f t="shared" si="0"/>
        <v>-0.21298174442190665</v>
      </c>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51" t="s">
        <v>116</v>
      </c>
      <c r="B13" s="39">
        <v>482342</v>
      </c>
      <c r="C13" s="42">
        <v>350562</v>
      </c>
      <c r="D13" s="41">
        <f t="shared" si="0"/>
        <v>-0.27320863619589419</v>
      </c>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thickBot="1" x14ac:dyDescent="0.3">
      <c r="A14" s="11" t="s">
        <v>33</v>
      </c>
      <c r="B14" s="8">
        <f>SUM(B6:B13)</f>
        <v>1637342</v>
      </c>
      <c r="C14" s="12">
        <f>SUM(C6:C13)</f>
        <v>1471946</v>
      </c>
      <c r="D14" s="26">
        <f t="shared" ref="D14" si="1">(C14/B14)-1</f>
        <v>-0.10101493762451585</v>
      </c>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14:C14"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5768-495B-49DF-B272-9694375537C8}">
  <dimension ref="A1:AA48"/>
  <sheetViews>
    <sheetView showGridLines="0" zoomScale="106" zoomScaleNormal="106" workbookViewId="0">
      <selection activeCell="E2" sqref="E2"/>
    </sheetView>
  </sheetViews>
  <sheetFormatPr defaultColWidth="9.109375" defaultRowHeight="12" x14ac:dyDescent="0.25"/>
  <cols>
    <col min="1" max="1" width="21.6640625" style="3" customWidth="1"/>
    <col min="2" max="8" width="12.6640625" style="3" customWidth="1"/>
    <col min="9" max="16384" width="9.109375" style="3"/>
  </cols>
  <sheetData>
    <row r="1" spans="1:27" ht="6.75" customHeight="1" x14ac:dyDescent="0.25"/>
    <row r="2" spans="1:27" ht="18.899999999999999" customHeight="1" x14ac:dyDescent="0.3">
      <c r="A2" s="14" t="s">
        <v>203</v>
      </c>
      <c r="B2" s="15"/>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25.5" customHeight="1" x14ac:dyDescent="0.25">
      <c r="A4" s="16" t="str">
        <f>+'1'!A4</f>
        <v>Janeiro-dezembro</v>
      </c>
      <c r="B4" s="251" t="s">
        <v>117</v>
      </c>
      <c r="C4" s="252"/>
      <c r="D4" s="253"/>
      <c r="E4" s="251" t="s">
        <v>106</v>
      </c>
      <c r="F4" s="252"/>
      <c r="G4" s="252"/>
      <c r="H4" s="252"/>
      <c r="I4" s="1"/>
      <c r="J4" s="1"/>
      <c r="K4" s="1"/>
      <c r="L4" s="1"/>
      <c r="M4" s="1"/>
      <c r="N4" s="1"/>
      <c r="O4" s="1"/>
      <c r="P4" s="1"/>
      <c r="Q4" s="1"/>
      <c r="R4" s="1"/>
      <c r="S4" s="1"/>
      <c r="T4" s="1"/>
      <c r="U4" s="1"/>
      <c r="V4" s="1"/>
      <c r="W4" s="1"/>
      <c r="X4" s="1"/>
      <c r="Y4" s="1"/>
      <c r="Z4" s="1"/>
      <c r="AA4" s="1"/>
    </row>
    <row r="5" spans="1:27" ht="24" customHeight="1" x14ac:dyDescent="0.25">
      <c r="A5" s="287" t="s">
        <v>138</v>
      </c>
      <c r="B5" s="267">
        <v>2023</v>
      </c>
      <c r="C5" s="268">
        <v>2024</v>
      </c>
      <c r="D5" s="290" t="s">
        <v>182</v>
      </c>
      <c r="E5" s="17">
        <v>2023</v>
      </c>
      <c r="F5" s="35">
        <v>2024</v>
      </c>
      <c r="G5" s="292" t="s">
        <v>182</v>
      </c>
      <c r="H5" s="292"/>
      <c r="I5" s="1"/>
      <c r="J5" s="1"/>
      <c r="K5" s="1"/>
      <c r="L5" s="1"/>
      <c r="M5" s="1"/>
      <c r="N5" s="1"/>
      <c r="O5" s="1"/>
      <c r="P5" s="1"/>
      <c r="Q5" s="1"/>
      <c r="R5" s="1"/>
      <c r="S5" s="1"/>
      <c r="T5" s="1"/>
      <c r="U5" s="1"/>
      <c r="V5" s="1"/>
      <c r="W5" s="1"/>
      <c r="X5" s="1"/>
      <c r="Y5" s="1"/>
      <c r="Z5" s="1"/>
      <c r="AA5" s="1"/>
    </row>
    <row r="6" spans="1:27" ht="31.5" customHeight="1" x14ac:dyDescent="0.25">
      <c r="A6" s="287"/>
      <c r="B6" s="288"/>
      <c r="C6" s="289"/>
      <c r="D6" s="291"/>
      <c r="E6" s="265" t="s">
        <v>145</v>
      </c>
      <c r="F6" s="293"/>
      <c r="G6" s="196" t="s">
        <v>146</v>
      </c>
      <c r="H6" s="196" t="s">
        <v>147</v>
      </c>
      <c r="I6" s="1"/>
      <c r="J6" s="1"/>
      <c r="K6" s="1"/>
      <c r="L6" s="1"/>
      <c r="M6" s="1"/>
      <c r="N6" s="1"/>
      <c r="O6" s="1"/>
      <c r="P6" s="1"/>
      <c r="Q6" s="1"/>
      <c r="R6" s="1"/>
      <c r="S6" s="1"/>
      <c r="T6" s="1"/>
      <c r="U6" s="1"/>
      <c r="V6" s="1"/>
      <c r="W6" s="1"/>
      <c r="X6" s="1"/>
      <c r="Y6" s="1"/>
      <c r="Z6" s="1"/>
      <c r="AA6" s="1"/>
    </row>
    <row r="7" spans="1:27" ht="18.899999999999999" customHeight="1" x14ac:dyDescent="0.25">
      <c r="A7" s="284" t="s">
        <v>14</v>
      </c>
      <c r="B7" s="286">
        <v>166039491</v>
      </c>
      <c r="C7" s="274">
        <v>243902902</v>
      </c>
      <c r="D7" s="276">
        <f>(C7/B7)-1</f>
        <v>0.46894513185420439</v>
      </c>
      <c r="E7" s="39">
        <v>538896</v>
      </c>
      <c r="F7" s="40">
        <v>614171</v>
      </c>
      <c r="G7" s="41">
        <f>(F7/E7)-1</f>
        <v>0.139683723761171</v>
      </c>
      <c r="H7" s="41"/>
      <c r="I7" s="1"/>
      <c r="J7" s="1"/>
      <c r="K7" s="1"/>
      <c r="L7" s="1"/>
      <c r="M7" s="1"/>
      <c r="N7" s="1"/>
      <c r="O7" s="1"/>
      <c r="P7" s="1"/>
      <c r="Q7" s="1"/>
      <c r="R7" s="1"/>
      <c r="S7" s="1"/>
      <c r="T7" s="1"/>
      <c r="U7" s="1"/>
      <c r="V7" s="1"/>
      <c r="W7" s="1"/>
      <c r="X7" s="1"/>
      <c r="Y7" s="1"/>
      <c r="Z7" s="1"/>
      <c r="AA7" s="1"/>
    </row>
    <row r="8" spans="1:27" ht="18.899999999999999" customHeight="1" x14ac:dyDescent="0.25">
      <c r="A8" s="284"/>
      <c r="B8" s="285"/>
      <c r="C8" s="275"/>
      <c r="D8" s="277"/>
      <c r="E8" s="246">
        <v>3.2455893279027216E-3</v>
      </c>
      <c r="F8" s="247">
        <v>2.5180963201495649E-3</v>
      </c>
      <c r="G8" s="41"/>
      <c r="H8" s="41">
        <f>(F8-E8)/E8</f>
        <v>-0.22414820060529897</v>
      </c>
      <c r="I8" s="1"/>
      <c r="J8" s="1"/>
      <c r="K8" s="1"/>
      <c r="L8" s="1"/>
      <c r="M8" s="1"/>
      <c r="N8" s="1"/>
      <c r="O8" s="1"/>
      <c r="P8" s="1"/>
      <c r="Q8" s="1"/>
      <c r="R8" s="1"/>
      <c r="S8" s="1"/>
      <c r="T8" s="1"/>
      <c r="U8" s="1"/>
      <c r="V8" s="1"/>
      <c r="W8" s="1"/>
      <c r="X8" s="1"/>
      <c r="Y8" s="1"/>
      <c r="Z8" s="1"/>
      <c r="AA8" s="1"/>
    </row>
    <row r="9" spans="1:27" ht="18.899999999999999" customHeight="1" x14ac:dyDescent="0.25">
      <c r="A9" s="284" t="s">
        <v>20</v>
      </c>
      <c r="B9" s="285">
        <v>5409709</v>
      </c>
      <c r="C9" s="275">
        <v>13114619</v>
      </c>
      <c r="D9" s="277">
        <f t="shared" ref="D9" si="0">(C9/B9)-1</f>
        <v>1.4242743925782331</v>
      </c>
      <c r="E9" s="39">
        <v>106444</v>
      </c>
      <c r="F9" s="40">
        <v>91644</v>
      </c>
      <c r="G9" s="41">
        <f t="shared" ref="G9:G13" si="1">(F9/E9)-1</f>
        <v>-0.13904024651459923</v>
      </c>
      <c r="H9" s="41"/>
      <c r="I9" s="1"/>
      <c r="J9" s="1"/>
      <c r="K9" s="1"/>
      <c r="L9" s="1"/>
      <c r="M9" s="1"/>
      <c r="N9" s="1"/>
      <c r="O9" s="1"/>
      <c r="P9" s="1"/>
      <c r="Q9" s="1"/>
      <c r="R9" s="1"/>
      <c r="S9" s="1"/>
      <c r="T9" s="1"/>
      <c r="U9" s="1"/>
      <c r="V9" s="1"/>
      <c r="W9" s="1"/>
      <c r="X9" s="1"/>
      <c r="Y9" s="1"/>
      <c r="Z9" s="1"/>
      <c r="AA9" s="1"/>
    </row>
    <row r="10" spans="1:27" ht="18.899999999999999" customHeight="1" x14ac:dyDescent="0.25">
      <c r="A10" s="284"/>
      <c r="B10" s="285"/>
      <c r="C10" s="275"/>
      <c r="D10" s="277"/>
      <c r="E10" s="246">
        <v>1.9676474279854979E-2</v>
      </c>
      <c r="F10" s="247">
        <v>6.987926984382848E-3</v>
      </c>
      <c r="G10" s="41"/>
      <c r="H10" s="41">
        <f t="shared" ref="H10:H14" si="2">(F10-E10)/E10</f>
        <v>-0.64485878491264181</v>
      </c>
      <c r="I10" s="1"/>
      <c r="J10" s="1"/>
      <c r="K10" s="1"/>
      <c r="L10" s="1"/>
      <c r="M10" s="1"/>
      <c r="N10" s="1"/>
      <c r="O10" s="1"/>
      <c r="P10" s="1"/>
      <c r="Q10" s="1"/>
      <c r="R10" s="1"/>
      <c r="S10" s="1"/>
      <c r="T10" s="1"/>
      <c r="U10" s="1"/>
      <c r="V10" s="1"/>
      <c r="W10" s="1"/>
      <c r="X10" s="1"/>
      <c r="Y10" s="1"/>
      <c r="Z10" s="1"/>
      <c r="AA10" s="1"/>
    </row>
    <row r="11" spans="1:27" ht="18.899999999999999" customHeight="1" x14ac:dyDescent="0.25">
      <c r="A11" s="284" t="s">
        <v>26</v>
      </c>
      <c r="B11" s="285">
        <v>2210061</v>
      </c>
      <c r="C11" s="275">
        <v>2012148</v>
      </c>
      <c r="D11" s="277">
        <f t="shared" ref="D11:D13" si="3">(C11/B11)-1</f>
        <v>-8.955092189763092E-2</v>
      </c>
      <c r="E11" s="39">
        <v>58151</v>
      </c>
      <c r="F11" s="40">
        <v>28420</v>
      </c>
      <c r="G11" s="41">
        <f t="shared" si="1"/>
        <v>-0.51127237708723838</v>
      </c>
      <c r="H11" s="41"/>
      <c r="I11" s="1"/>
      <c r="J11" s="1"/>
      <c r="K11" s="1"/>
      <c r="L11" s="1"/>
      <c r="M11" s="1"/>
      <c r="N11" s="1"/>
      <c r="O11" s="1"/>
      <c r="P11" s="1"/>
      <c r="Q11" s="1"/>
      <c r="R11" s="1"/>
      <c r="S11" s="1"/>
      <c r="T11" s="1"/>
      <c r="U11" s="1"/>
      <c r="V11" s="1"/>
      <c r="W11" s="1"/>
      <c r="X11" s="1"/>
      <c r="Y11" s="1"/>
      <c r="Z11" s="1"/>
      <c r="AA11" s="1"/>
    </row>
    <row r="12" spans="1:27" ht="18.899999999999999" customHeight="1" x14ac:dyDescent="0.25">
      <c r="A12" s="284"/>
      <c r="B12" s="285"/>
      <c r="C12" s="275"/>
      <c r="D12" s="277"/>
      <c r="E12" s="246">
        <v>2.6311943425995934E-2</v>
      </c>
      <c r="F12" s="247">
        <v>1.4124209551186095E-2</v>
      </c>
      <c r="G12" s="41"/>
      <c r="H12" s="41">
        <f t="shared" si="2"/>
        <v>-0.46320158406727496</v>
      </c>
      <c r="I12" s="1"/>
      <c r="J12" s="1"/>
      <c r="K12" s="1"/>
      <c r="L12" s="1"/>
      <c r="M12" s="1"/>
      <c r="N12" s="1"/>
      <c r="O12" s="1"/>
      <c r="P12" s="1"/>
      <c r="Q12" s="1"/>
      <c r="R12" s="1"/>
      <c r="S12" s="1"/>
      <c r="T12" s="1"/>
      <c r="U12" s="1"/>
      <c r="V12" s="1"/>
      <c r="W12" s="1"/>
      <c r="X12" s="1"/>
      <c r="Y12" s="1"/>
      <c r="Z12" s="1"/>
      <c r="AA12" s="1"/>
    </row>
    <row r="13" spans="1:27" ht="18.899999999999999" customHeight="1" x14ac:dyDescent="0.25">
      <c r="A13" s="284" t="s">
        <v>176</v>
      </c>
      <c r="B13" s="285">
        <v>1059045</v>
      </c>
      <c r="C13" s="275">
        <v>606156</v>
      </c>
      <c r="D13" s="277">
        <f t="shared" si="3"/>
        <v>-0.42763905216492215</v>
      </c>
      <c r="E13" s="39">
        <v>243465</v>
      </c>
      <c r="F13" s="40">
        <v>156963</v>
      </c>
      <c r="G13" s="41">
        <f t="shared" si="1"/>
        <v>-0.35529542233996669</v>
      </c>
      <c r="H13" s="41"/>
      <c r="I13" s="1"/>
      <c r="J13" s="1"/>
      <c r="K13" s="1"/>
      <c r="L13" s="1"/>
      <c r="M13" s="1"/>
      <c r="N13" s="1"/>
      <c r="O13" s="1"/>
      <c r="P13" s="1"/>
      <c r="Q13" s="1"/>
      <c r="R13" s="1"/>
      <c r="S13" s="1"/>
      <c r="T13" s="1"/>
      <c r="U13" s="1"/>
      <c r="V13" s="1"/>
      <c r="W13" s="1"/>
      <c r="X13" s="1"/>
      <c r="Y13" s="1"/>
      <c r="Z13" s="1"/>
      <c r="AA13" s="1"/>
    </row>
    <row r="14" spans="1:27" ht="18.899999999999999" customHeight="1" x14ac:dyDescent="0.25">
      <c r="A14" s="284"/>
      <c r="B14" s="285"/>
      <c r="C14" s="275"/>
      <c r="D14" s="277"/>
      <c r="E14" s="246">
        <v>8.1529009441993275E-3</v>
      </c>
      <c r="F14" s="247">
        <v>7.9506529473733038E-3</v>
      </c>
      <c r="G14" s="41"/>
      <c r="H14" s="44">
        <f t="shared" si="2"/>
        <v>-2.4806875271791474E-2</v>
      </c>
      <c r="I14" s="1"/>
      <c r="J14" s="1"/>
      <c r="K14" s="1"/>
      <c r="L14" s="1"/>
      <c r="M14" s="1"/>
      <c r="N14" s="1"/>
      <c r="O14" s="1"/>
      <c r="P14" s="1"/>
      <c r="Q14" s="1"/>
      <c r="R14" s="1"/>
      <c r="S14" s="1"/>
      <c r="T14" s="1"/>
      <c r="U14" s="1"/>
      <c r="V14" s="1"/>
      <c r="W14" s="1"/>
      <c r="X14" s="1"/>
      <c r="Y14" s="1"/>
      <c r="Z14" s="1"/>
      <c r="AA14" s="1"/>
    </row>
    <row r="15" spans="1:27" ht="18.899999999999999" customHeight="1" x14ac:dyDescent="0.25">
      <c r="A15" s="45"/>
      <c r="B15" s="278">
        <f>SUM(B7:B14)</f>
        <v>174718306</v>
      </c>
      <c r="C15" s="280">
        <f>SUM(C7:C14)</f>
        <v>259635825</v>
      </c>
      <c r="D15" s="282">
        <f>(C15/B15)-1</f>
        <v>0.48602531093679446</v>
      </c>
      <c r="E15" s="46">
        <f>E7+E9+E11+E13</f>
        <v>946956</v>
      </c>
      <c r="F15" s="46">
        <f>F7+F9+F11+F13</f>
        <v>891198</v>
      </c>
      <c r="G15" s="47">
        <f>(F15/E15)-1</f>
        <v>-5.8881299659118258E-2</v>
      </c>
      <c r="H15" s="48"/>
      <c r="I15" s="1"/>
      <c r="J15" s="1"/>
      <c r="K15" s="1"/>
      <c r="L15" s="1"/>
      <c r="M15" s="1"/>
      <c r="N15" s="1"/>
      <c r="O15" s="1"/>
      <c r="P15" s="1"/>
      <c r="Q15" s="1"/>
      <c r="R15" s="1"/>
      <c r="S15" s="1"/>
      <c r="T15" s="1"/>
      <c r="U15" s="1"/>
      <c r="V15" s="1"/>
      <c r="W15" s="1"/>
      <c r="X15" s="1"/>
      <c r="Y15" s="1"/>
      <c r="Z15" s="1"/>
      <c r="AA15" s="1"/>
    </row>
    <row r="16" spans="1:27" ht="18.899999999999999" customHeight="1" thickBot="1" x14ac:dyDescent="0.3">
      <c r="A16" s="11" t="s">
        <v>177</v>
      </c>
      <c r="B16" s="279"/>
      <c r="C16" s="281"/>
      <c r="D16" s="283"/>
      <c r="E16" s="49">
        <v>4.0703158606258333E-3</v>
      </c>
      <c r="F16" s="50">
        <v>2.8434869713853724E-3</v>
      </c>
      <c r="G16" s="26"/>
      <c r="H16" s="26">
        <f>(F16-E16)/E16</f>
        <v>-0.3014087680782172</v>
      </c>
      <c r="I16" s="1"/>
      <c r="J16" s="1"/>
      <c r="K16" s="1"/>
      <c r="L16" s="1"/>
      <c r="M16" s="1"/>
      <c r="N16" s="1"/>
      <c r="O16" s="1"/>
      <c r="P16" s="1"/>
      <c r="Q16" s="1"/>
      <c r="R16" s="1"/>
      <c r="S16" s="1"/>
      <c r="T16" s="1"/>
      <c r="U16" s="1"/>
      <c r="V16" s="1"/>
      <c r="W16" s="1"/>
      <c r="X16" s="1"/>
      <c r="Y16" s="1"/>
      <c r="Z16" s="1"/>
      <c r="AA16" s="1"/>
    </row>
    <row r="17" spans="1:27" x14ac:dyDescent="0.25">
      <c r="A17" s="243" t="s">
        <v>219</v>
      </c>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244" t="s">
        <v>221</v>
      </c>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8.899999999999999"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8.899999999999999" customHeight="1" x14ac:dyDescent="0.25"/>
    <row r="37" spans="1:27" x14ac:dyDescent="0.25">
      <c r="G37" s="1"/>
    </row>
    <row r="48" spans="1:27" x14ac:dyDescent="0.25">
      <c r="I48" s="1"/>
    </row>
  </sheetData>
  <mergeCells count="27">
    <mergeCell ref="A5:A6"/>
    <mergeCell ref="B5:B6"/>
    <mergeCell ref="C5:C6"/>
    <mergeCell ref="D5:D6"/>
    <mergeCell ref="G5:H5"/>
    <mergeCell ref="E6:F6"/>
    <mergeCell ref="B4:D4"/>
    <mergeCell ref="E4:H4"/>
    <mergeCell ref="A13:A14"/>
    <mergeCell ref="B13:B14"/>
    <mergeCell ref="C13:C14"/>
    <mergeCell ref="D13:D14"/>
    <mergeCell ref="A11:A12"/>
    <mergeCell ref="B11:B12"/>
    <mergeCell ref="C11:C12"/>
    <mergeCell ref="D11:D12"/>
    <mergeCell ref="A9:A10"/>
    <mergeCell ref="B9:B10"/>
    <mergeCell ref="C9:C10"/>
    <mergeCell ref="D9:D10"/>
    <mergeCell ref="A7:A8"/>
    <mergeCell ref="B7:B8"/>
    <mergeCell ref="C7:C8"/>
    <mergeCell ref="D7:D8"/>
    <mergeCell ref="B15:B16"/>
    <mergeCell ref="C15:C16"/>
    <mergeCell ref="D15:D16"/>
  </mergeCells>
  <pageMargins left="0.7" right="0.7" top="0.75" bottom="0.75" header="0.3" footer="0.3"/>
  <pageSetup paperSize="9" scale="72" orientation="portrait" verticalDpi="0" r:id="rId1"/>
  <ignoredErrors>
    <ignoredError sqref="B15:D15 B16:D16 G16:H16 G15:H15"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4BC4-7137-4EC3-8CC7-A7F9EB30A59C}">
  <sheetPr>
    <pageSetUpPr fitToPage="1"/>
  </sheetPr>
  <dimension ref="A1:AA48"/>
  <sheetViews>
    <sheetView showGridLines="0" zoomScaleNormal="100" workbookViewId="0">
      <selection activeCell="E2" sqref="E2"/>
    </sheetView>
  </sheetViews>
  <sheetFormatPr defaultColWidth="9.109375" defaultRowHeight="12" x14ac:dyDescent="0.25"/>
  <cols>
    <col min="1" max="1" width="19.6640625" style="3" customWidth="1"/>
    <col min="2" max="8" width="12.6640625" style="3" customWidth="1"/>
    <col min="9" max="9" width="2.44140625" style="3" customWidth="1"/>
    <col min="10" max="16384" width="9.109375" style="3"/>
  </cols>
  <sheetData>
    <row r="1" spans="1:27" ht="6.75" customHeight="1" x14ac:dyDescent="0.25"/>
    <row r="2" spans="1:27" ht="18.899999999999999" customHeight="1" x14ac:dyDescent="0.3">
      <c r="A2" s="14" t="s">
        <v>204</v>
      </c>
      <c r="B2" s="15"/>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30.75" customHeight="1" x14ac:dyDescent="0.25">
      <c r="A4" s="16" t="str">
        <f>+'1'!A4</f>
        <v>Janeiro-dezembro</v>
      </c>
      <c r="B4" s="251" t="s">
        <v>119</v>
      </c>
      <c r="C4" s="252"/>
      <c r="D4" s="253"/>
      <c r="E4" s="251" t="s">
        <v>108</v>
      </c>
      <c r="F4" s="252"/>
      <c r="G4" s="252"/>
      <c r="H4" s="252"/>
      <c r="I4" s="1"/>
      <c r="J4" s="1"/>
      <c r="K4" s="1"/>
      <c r="L4" s="1"/>
      <c r="M4" s="1"/>
      <c r="N4" s="1"/>
      <c r="O4" s="1"/>
      <c r="P4" s="1"/>
      <c r="Q4" s="1"/>
      <c r="R4" s="1"/>
      <c r="S4" s="1"/>
      <c r="T4" s="1"/>
      <c r="U4" s="1"/>
      <c r="V4" s="1"/>
      <c r="W4" s="1"/>
      <c r="X4" s="1"/>
      <c r="Y4" s="1"/>
      <c r="Z4" s="1"/>
      <c r="AA4" s="1"/>
    </row>
    <row r="5" spans="1:27" ht="26.25" customHeight="1" x14ac:dyDescent="0.25">
      <c r="A5" s="287" t="s">
        <v>118</v>
      </c>
      <c r="B5" s="267">
        <v>2023</v>
      </c>
      <c r="C5" s="268">
        <v>2024</v>
      </c>
      <c r="D5" s="290" t="s">
        <v>182</v>
      </c>
      <c r="E5" s="27">
        <v>2023</v>
      </c>
      <c r="F5" s="27">
        <v>2024</v>
      </c>
      <c r="G5" s="296" t="s">
        <v>182</v>
      </c>
      <c r="H5" s="292"/>
      <c r="I5" s="1"/>
      <c r="J5" s="1"/>
      <c r="K5" s="1"/>
      <c r="L5" s="1"/>
      <c r="M5" s="1"/>
      <c r="N5" s="1"/>
      <c r="O5" s="1"/>
      <c r="P5" s="1"/>
      <c r="Q5" s="1"/>
      <c r="R5" s="1"/>
      <c r="S5" s="1"/>
      <c r="T5" s="1"/>
      <c r="U5" s="1"/>
      <c r="V5" s="1"/>
      <c r="W5" s="1"/>
      <c r="X5" s="1"/>
      <c r="Y5" s="1"/>
      <c r="Z5" s="1"/>
      <c r="AA5" s="1"/>
    </row>
    <row r="6" spans="1:27" ht="27" customHeight="1" x14ac:dyDescent="0.25">
      <c r="A6" s="287"/>
      <c r="B6" s="288"/>
      <c r="C6" s="289"/>
      <c r="D6" s="291"/>
      <c r="E6" s="257" t="s">
        <v>145</v>
      </c>
      <c r="F6" s="257"/>
      <c r="G6" s="195" t="s">
        <v>146</v>
      </c>
      <c r="H6" s="196" t="s">
        <v>147</v>
      </c>
      <c r="I6" s="1"/>
      <c r="J6" s="1"/>
      <c r="K6" s="1"/>
      <c r="L6" s="1"/>
      <c r="M6" s="1"/>
      <c r="N6" s="1"/>
      <c r="O6" s="1"/>
      <c r="P6" s="1"/>
      <c r="Q6" s="1"/>
      <c r="R6" s="1"/>
      <c r="S6" s="1"/>
      <c r="T6" s="1"/>
      <c r="U6" s="1"/>
      <c r="V6" s="1"/>
      <c r="W6" s="1"/>
      <c r="X6" s="1"/>
      <c r="Y6" s="1"/>
      <c r="Z6" s="1"/>
      <c r="AA6" s="1"/>
    </row>
    <row r="7" spans="1:27" ht="18.899999999999999" customHeight="1" x14ac:dyDescent="0.25">
      <c r="A7" s="294" t="s">
        <v>33</v>
      </c>
      <c r="B7" s="278">
        <v>2273586</v>
      </c>
      <c r="C7" s="280">
        <v>2062394</v>
      </c>
      <c r="D7" s="282">
        <f>(C7/B7)-1</f>
        <v>-9.2889382675649834E-2</v>
      </c>
      <c r="E7" s="29">
        <v>44030</v>
      </c>
      <c r="F7" s="29">
        <v>33843</v>
      </c>
      <c r="G7" s="30">
        <f>(F7/E7)-1</f>
        <v>-0.23136497842380199</v>
      </c>
      <c r="H7" s="31"/>
      <c r="I7" s="1"/>
      <c r="J7" s="1"/>
      <c r="K7" s="1"/>
      <c r="L7" s="1"/>
      <c r="M7" s="1"/>
      <c r="N7" s="1"/>
      <c r="O7" s="1"/>
      <c r="P7" s="1"/>
      <c r="Q7" s="1"/>
      <c r="R7" s="1"/>
      <c r="S7" s="1"/>
      <c r="T7" s="1"/>
      <c r="U7" s="1"/>
      <c r="V7" s="1"/>
      <c r="W7" s="1"/>
      <c r="X7" s="1"/>
      <c r="Y7" s="1"/>
      <c r="Z7" s="1"/>
      <c r="AA7" s="1"/>
    </row>
    <row r="8" spans="1:27" ht="18.899999999999999" customHeight="1" thickBot="1" x14ac:dyDescent="0.3">
      <c r="A8" s="295"/>
      <c r="B8" s="279"/>
      <c r="C8" s="281"/>
      <c r="D8" s="283"/>
      <c r="E8" s="54">
        <f>E7/B7</f>
        <v>1.9365882794844795E-2</v>
      </c>
      <c r="F8" s="54">
        <f>F7/C7</f>
        <v>1.6409570625205466E-2</v>
      </c>
      <c r="G8" s="34"/>
      <c r="H8" s="26">
        <f>(F8/E8)-1</f>
        <v>-0.1526556884061232</v>
      </c>
      <c r="I8" s="1"/>
      <c r="J8" s="1"/>
      <c r="K8" s="1"/>
      <c r="L8" s="1"/>
      <c r="M8" s="1"/>
      <c r="N8" s="1"/>
      <c r="O8" s="1"/>
      <c r="P8" s="1"/>
      <c r="Q8" s="1"/>
      <c r="R8" s="1"/>
      <c r="S8" s="1"/>
      <c r="T8" s="1"/>
      <c r="U8" s="1"/>
      <c r="V8" s="1"/>
      <c r="W8" s="1"/>
      <c r="X8" s="1"/>
      <c r="Y8" s="1"/>
      <c r="Z8" s="1"/>
      <c r="AA8" s="1"/>
    </row>
    <row r="9" spans="1:27" ht="18.899999999999999" customHeight="1" x14ac:dyDescent="0.25">
      <c r="A9" s="1"/>
      <c r="B9" s="1"/>
      <c r="C9" s="1"/>
      <c r="D9" s="1"/>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7" spans="1:27" x14ac:dyDescent="0.25">
      <c r="G37" s="1"/>
    </row>
    <row r="48" spans="1:27" x14ac:dyDescent="0.25">
      <c r="I48" s="1"/>
    </row>
  </sheetData>
  <mergeCells count="12">
    <mergeCell ref="B4:D4"/>
    <mergeCell ref="E4:H4"/>
    <mergeCell ref="A7:A8"/>
    <mergeCell ref="B7:B8"/>
    <mergeCell ref="C7:C8"/>
    <mergeCell ref="D7:D8"/>
    <mergeCell ref="A5:A6"/>
    <mergeCell ref="B5:B6"/>
    <mergeCell ref="C5:C6"/>
    <mergeCell ref="D5:D6"/>
    <mergeCell ref="G5:H5"/>
    <mergeCell ref="E6:F6"/>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A722-07FE-4348-94C1-50848E912BEA}">
  <sheetPr>
    <pageSetUpPr fitToPage="1"/>
  </sheetPr>
  <dimension ref="A1:AA48"/>
  <sheetViews>
    <sheetView showGridLines="0" zoomScaleNormal="100" workbookViewId="0">
      <selection activeCell="B2" sqref="B2"/>
    </sheetView>
  </sheetViews>
  <sheetFormatPr defaultColWidth="9.109375" defaultRowHeight="12" x14ac:dyDescent="0.25"/>
  <cols>
    <col min="1" max="1" width="34.6640625" style="3" customWidth="1"/>
    <col min="2" max="4" width="10.6640625" style="3" customWidth="1"/>
    <col min="5" max="5" width="3.33203125" style="3" customWidth="1"/>
    <col min="6" max="16384" width="9.109375" style="3"/>
  </cols>
  <sheetData>
    <row r="1" spans="1:27" ht="6.75" customHeight="1" x14ac:dyDescent="0.25"/>
    <row r="2" spans="1:27" ht="18.899999999999999" customHeight="1" x14ac:dyDescent="0.3">
      <c r="A2" s="14" t="s">
        <v>205</v>
      </c>
      <c r="B2" s="15"/>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24" customHeight="1" x14ac:dyDescent="0.25">
      <c r="A4" s="16" t="str">
        <f>+'1'!A4</f>
        <v>Janeiro-dezembro</v>
      </c>
      <c r="B4" s="251" t="s">
        <v>121</v>
      </c>
      <c r="C4" s="252"/>
      <c r="D4" s="253"/>
      <c r="E4" s="1"/>
      <c r="F4" s="1"/>
      <c r="G4" s="1"/>
      <c r="H4" s="1"/>
      <c r="I4" s="1"/>
      <c r="J4" s="1"/>
      <c r="K4" s="1"/>
      <c r="L4" s="1"/>
      <c r="M4" s="1"/>
      <c r="N4" s="1"/>
      <c r="O4" s="1"/>
      <c r="P4" s="1"/>
      <c r="Q4" s="1"/>
      <c r="R4" s="1"/>
      <c r="S4" s="1"/>
      <c r="T4" s="1"/>
      <c r="U4" s="1"/>
      <c r="V4" s="1"/>
      <c r="W4" s="1"/>
      <c r="X4" s="1"/>
      <c r="Y4" s="1"/>
      <c r="Z4" s="1"/>
      <c r="AA4" s="1"/>
    </row>
    <row r="5" spans="1:27" ht="30" customHeight="1" x14ac:dyDescent="0.25">
      <c r="A5" s="9" t="s">
        <v>109</v>
      </c>
      <c r="B5" s="17">
        <v>2023</v>
      </c>
      <c r="C5" s="18">
        <v>2024</v>
      </c>
      <c r="D5" s="19" t="s">
        <v>182</v>
      </c>
      <c r="E5" s="1"/>
      <c r="F5" s="1"/>
      <c r="G5" s="1"/>
      <c r="H5" s="1"/>
      <c r="I5" s="1"/>
      <c r="J5" s="1"/>
      <c r="K5" s="1"/>
      <c r="L5" s="1"/>
      <c r="M5" s="1"/>
      <c r="N5" s="1"/>
      <c r="O5" s="1"/>
      <c r="P5" s="1"/>
      <c r="Q5" s="1"/>
      <c r="R5" s="1"/>
      <c r="S5" s="1"/>
      <c r="T5" s="1"/>
      <c r="U5" s="1"/>
      <c r="V5" s="1"/>
      <c r="W5" s="1"/>
      <c r="X5" s="1"/>
      <c r="Y5" s="1"/>
      <c r="Z5" s="1"/>
      <c r="AA5" s="1"/>
    </row>
    <row r="6" spans="1:27" ht="18.899999999999999" customHeight="1" x14ac:dyDescent="0.25">
      <c r="A6" s="20" t="s">
        <v>200</v>
      </c>
      <c r="B6" s="21">
        <v>22299</v>
      </c>
      <c r="C6" s="22">
        <v>15580</v>
      </c>
      <c r="D6" s="23">
        <f>(C6/B6)-1</f>
        <v>-0.30131396026727653</v>
      </c>
      <c r="E6" s="1"/>
      <c r="F6" s="1"/>
      <c r="G6" s="1"/>
      <c r="H6" s="1"/>
      <c r="I6" s="1"/>
      <c r="J6" s="1"/>
      <c r="K6" s="1"/>
      <c r="L6" s="1"/>
      <c r="M6" s="1"/>
      <c r="N6" s="1"/>
      <c r="O6" s="1"/>
      <c r="P6" s="1"/>
      <c r="Q6" s="1"/>
      <c r="R6" s="1"/>
      <c r="S6" s="1"/>
      <c r="T6" s="1"/>
      <c r="U6" s="1"/>
      <c r="V6" s="1"/>
      <c r="W6" s="1"/>
      <c r="X6" s="1"/>
      <c r="Y6" s="1"/>
      <c r="Z6" s="1"/>
      <c r="AA6" s="1"/>
    </row>
    <row r="7" spans="1:27" ht="18.899999999999999" customHeight="1" x14ac:dyDescent="0.25">
      <c r="A7" s="20" t="s">
        <v>120</v>
      </c>
      <c r="B7" s="24">
        <v>14969</v>
      </c>
      <c r="C7" s="10">
        <v>8499</v>
      </c>
      <c r="D7" s="25">
        <f t="shared" ref="D7:D9" si="0">(C7/B7)-1</f>
        <v>-0.43222660164339632</v>
      </c>
      <c r="E7" s="1"/>
      <c r="F7" s="1"/>
      <c r="G7" s="1"/>
      <c r="H7" s="1"/>
      <c r="I7" s="1"/>
      <c r="J7" s="1"/>
      <c r="K7" s="1"/>
      <c r="L7" s="1"/>
      <c r="M7" s="1"/>
      <c r="N7" s="1"/>
      <c r="O7" s="1"/>
      <c r="P7" s="1"/>
      <c r="Q7" s="1"/>
      <c r="R7" s="1"/>
      <c r="S7" s="1"/>
      <c r="T7" s="1"/>
      <c r="U7" s="1"/>
      <c r="V7" s="1"/>
      <c r="W7" s="1"/>
      <c r="X7" s="1"/>
      <c r="Y7" s="1"/>
      <c r="Z7" s="1"/>
      <c r="AA7" s="1"/>
    </row>
    <row r="8" spans="1:27" ht="18.899999999999999" customHeight="1" x14ac:dyDescent="0.25">
      <c r="A8" s="20" t="s">
        <v>116</v>
      </c>
      <c r="B8" s="24">
        <v>3340</v>
      </c>
      <c r="C8" s="10">
        <v>3855</v>
      </c>
      <c r="D8" s="25">
        <f t="shared" si="0"/>
        <v>0.15419161676646698</v>
      </c>
      <c r="E8" s="1"/>
      <c r="F8" s="1"/>
      <c r="G8" s="1"/>
      <c r="H8" s="1"/>
      <c r="I8" s="1"/>
      <c r="J8" s="1"/>
      <c r="K8" s="1"/>
      <c r="L8" s="1"/>
      <c r="M8" s="1"/>
      <c r="N8" s="1"/>
      <c r="O8" s="1"/>
      <c r="P8" s="1"/>
      <c r="Q8" s="1"/>
      <c r="R8" s="1"/>
      <c r="S8" s="1"/>
      <c r="T8" s="1"/>
      <c r="U8" s="1"/>
      <c r="V8" s="1"/>
      <c r="W8" s="1"/>
      <c r="X8" s="1"/>
      <c r="Y8" s="1"/>
      <c r="Z8" s="1"/>
      <c r="AA8" s="1"/>
    </row>
    <row r="9" spans="1:27" ht="18.899999999999999" customHeight="1" thickBot="1" x14ac:dyDescent="0.3">
      <c r="A9" s="11" t="s">
        <v>33</v>
      </c>
      <c r="B9" s="8">
        <f>SUM(B6:B8)</f>
        <v>40608</v>
      </c>
      <c r="C9" s="12">
        <f>SUM(C6:C8)</f>
        <v>27934</v>
      </c>
      <c r="D9" s="26">
        <f t="shared" si="0"/>
        <v>-0.31210598896769115</v>
      </c>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9:C9"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1606-A70F-4C00-856A-128CE46064D9}">
  <sheetPr>
    <pageSetUpPr fitToPage="1"/>
  </sheetPr>
  <dimension ref="A1:AA47"/>
  <sheetViews>
    <sheetView showGridLines="0" zoomScaleNormal="100" workbookViewId="0">
      <selection activeCell="N2" sqref="N2"/>
    </sheetView>
  </sheetViews>
  <sheetFormatPr defaultColWidth="9.109375" defaultRowHeight="12" x14ac:dyDescent="0.25"/>
  <cols>
    <col min="1" max="1" width="27.109375" style="3" customWidth="1"/>
    <col min="2" max="2" width="22.88671875" style="3" customWidth="1"/>
    <col min="3" max="3" width="3.88671875" style="3" customWidth="1"/>
    <col min="4" max="16384" width="9.109375" style="3"/>
  </cols>
  <sheetData>
    <row r="1" spans="1:27" ht="6.75" customHeight="1" x14ac:dyDescent="0.25">
      <c r="A1" s="2"/>
      <c r="B1" s="2"/>
      <c r="C1" s="1"/>
      <c r="D1" s="1"/>
      <c r="E1" s="1"/>
      <c r="F1" s="1"/>
      <c r="G1" s="1"/>
      <c r="H1" s="1"/>
      <c r="I1" s="1"/>
      <c r="J1" s="1"/>
      <c r="K1" s="1"/>
      <c r="L1" s="1"/>
      <c r="M1" s="1"/>
      <c r="N1" s="1"/>
      <c r="O1" s="1"/>
      <c r="P1" s="1"/>
      <c r="Q1" s="1"/>
      <c r="R1" s="1"/>
      <c r="S1" s="1"/>
      <c r="T1" s="1"/>
      <c r="U1" s="1"/>
      <c r="V1" s="1"/>
      <c r="W1" s="1"/>
      <c r="X1" s="1"/>
      <c r="Y1" s="1"/>
      <c r="Z1" s="1"/>
      <c r="AA1" s="1"/>
    </row>
    <row r="2" spans="1:27" ht="21" customHeight="1" x14ac:dyDescent="0.3">
      <c r="A2" s="14" t="s">
        <v>231</v>
      </c>
      <c r="B2" s="197"/>
      <c r="C2" s="197"/>
      <c r="D2" s="197"/>
      <c r="E2" s="197"/>
      <c r="F2" s="1"/>
      <c r="G2" s="1"/>
      <c r="H2" s="1"/>
      <c r="I2" s="1"/>
      <c r="J2" s="1"/>
      <c r="K2" s="1"/>
      <c r="L2" s="1"/>
      <c r="M2" s="1"/>
      <c r="N2" s="1"/>
      <c r="O2" s="1"/>
      <c r="P2" s="1"/>
      <c r="Q2" s="1"/>
      <c r="R2" s="1"/>
      <c r="S2" s="1"/>
      <c r="T2" s="1"/>
      <c r="U2" s="1"/>
      <c r="V2" s="1"/>
      <c r="W2" s="1"/>
      <c r="X2" s="1"/>
      <c r="Y2" s="1"/>
      <c r="Z2" s="1"/>
      <c r="AA2" s="1"/>
    </row>
    <row r="3" spans="1:27" ht="17.100000000000001" customHeight="1" thickBot="1" x14ac:dyDescent="0.3">
      <c r="A3" s="9"/>
      <c r="B3" s="9"/>
      <c r="C3" s="9"/>
      <c r="D3" s="1"/>
      <c r="E3" s="1"/>
      <c r="F3" s="1"/>
      <c r="G3" s="1"/>
      <c r="H3" s="1"/>
      <c r="I3" s="1"/>
      <c r="J3" s="1"/>
      <c r="K3" s="1"/>
      <c r="L3" s="1"/>
      <c r="M3" s="1"/>
      <c r="N3" s="1"/>
      <c r="O3" s="1"/>
      <c r="P3" s="1"/>
      <c r="Q3" s="1"/>
      <c r="R3" s="1"/>
      <c r="S3" s="1"/>
      <c r="T3" s="1"/>
      <c r="U3" s="1"/>
      <c r="V3" s="1"/>
      <c r="W3" s="1"/>
      <c r="X3" s="1"/>
      <c r="Y3" s="1"/>
      <c r="Z3" s="1"/>
      <c r="AA3" s="1"/>
    </row>
    <row r="4" spans="1:27" ht="23.25" customHeight="1" x14ac:dyDescent="0.25">
      <c r="A4" s="206" t="s">
        <v>122</v>
      </c>
      <c r="B4" s="205" t="s">
        <v>123</v>
      </c>
      <c r="C4" s="1"/>
      <c r="D4" s="1"/>
      <c r="E4" s="1"/>
      <c r="F4" s="1"/>
      <c r="G4" s="1"/>
      <c r="H4" s="1"/>
      <c r="I4" s="1"/>
      <c r="J4" s="1"/>
      <c r="K4" s="1"/>
      <c r="L4" s="1"/>
      <c r="M4" s="1"/>
      <c r="N4" s="1"/>
      <c r="O4" s="1"/>
      <c r="P4" s="1"/>
      <c r="Q4" s="1"/>
      <c r="R4" s="1"/>
      <c r="S4" s="1"/>
      <c r="T4" s="1"/>
      <c r="U4" s="1"/>
      <c r="V4" s="1"/>
      <c r="W4" s="1"/>
      <c r="X4" s="1"/>
      <c r="Y4" s="1"/>
      <c r="Z4" s="1"/>
      <c r="AA4" s="1"/>
    </row>
    <row r="5" spans="1:27" ht="18.899999999999999" customHeight="1" x14ac:dyDescent="0.25">
      <c r="A5" s="207">
        <v>0</v>
      </c>
      <c r="B5" s="24">
        <v>3822</v>
      </c>
      <c r="C5" s="1"/>
      <c r="D5" s="1"/>
      <c r="E5" s="1"/>
      <c r="F5" s="1"/>
      <c r="G5" s="1"/>
      <c r="H5" s="1"/>
      <c r="I5" s="1"/>
      <c r="J5" s="1"/>
      <c r="K5" s="1"/>
      <c r="L5" s="1"/>
      <c r="M5" s="1"/>
      <c r="N5" s="1"/>
      <c r="O5" s="1"/>
      <c r="P5" s="1"/>
      <c r="Q5" s="1"/>
      <c r="R5" s="1"/>
      <c r="S5" s="1"/>
      <c r="T5" s="1"/>
      <c r="U5" s="1"/>
      <c r="V5" s="1"/>
      <c r="W5" s="1"/>
      <c r="X5" s="1"/>
      <c r="Y5" s="1"/>
      <c r="Z5" s="1"/>
      <c r="AA5" s="1"/>
    </row>
    <row r="6" spans="1:27" ht="18.899999999999999" customHeight="1" x14ac:dyDescent="0.25">
      <c r="A6" s="207">
        <v>1</v>
      </c>
      <c r="B6" s="24">
        <v>27</v>
      </c>
      <c r="C6" s="1"/>
      <c r="D6" s="1"/>
      <c r="E6" s="1"/>
      <c r="F6" s="1"/>
      <c r="G6" s="1"/>
      <c r="H6" s="1"/>
      <c r="I6" s="1"/>
      <c r="J6" s="1"/>
      <c r="K6" s="1"/>
      <c r="L6" s="1"/>
      <c r="M6" s="1"/>
      <c r="N6" s="1"/>
      <c r="O6" s="1"/>
      <c r="P6" s="1"/>
      <c r="Q6" s="1"/>
      <c r="R6" s="1"/>
      <c r="S6" s="1"/>
      <c r="T6" s="1"/>
      <c r="U6" s="1"/>
      <c r="V6" s="1"/>
      <c r="W6" s="1"/>
      <c r="X6" s="1"/>
      <c r="Y6" s="1"/>
      <c r="Z6" s="1"/>
      <c r="AA6" s="1"/>
    </row>
    <row r="7" spans="1:27" ht="18.899999999999999" customHeight="1" x14ac:dyDescent="0.25">
      <c r="A7" s="207">
        <v>2</v>
      </c>
      <c r="B7" s="24">
        <v>144</v>
      </c>
      <c r="C7" s="1"/>
      <c r="D7" s="1"/>
      <c r="E7" s="1"/>
      <c r="F7" s="1"/>
      <c r="G7" s="1"/>
      <c r="H7" s="1"/>
      <c r="I7" s="1"/>
      <c r="J7" s="1"/>
      <c r="K7" s="1"/>
      <c r="L7" s="1"/>
      <c r="M7" s="1"/>
      <c r="N7" s="1"/>
      <c r="O7" s="1"/>
      <c r="P7" s="1"/>
      <c r="Q7" s="1"/>
      <c r="R7" s="1"/>
      <c r="S7" s="1"/>
      <c r="T7" s="1"/>
      <c r="U7" s="1"/>
      <c r="V7" s="1"/>
      <c r="W7" s="1"/>
      <c r="X7" s="1"/>
      <c r="Y7" s="1"/>
      <c r="Z7" s="1"/>
      <c r="AA7" s="1"/>
    </row>
    <row r="8" spans="1:27" ht="18.899999999999999" customHeight="1" x14ac:dyDescent="0.25">
      <c r="A8" s="207">
        <v>3</v>
      </c>
      <c r="B8" s="24">
        <v>6796</v>
      </c>
      <c r="C8" s="1"/>
      <c r="D8" s="1"/>
      <c r="E8" s="1"/>
      <c r="F8" s="1"/>
      <c r="G8" s="1"/>
      <c r="H8" s="1"/>
      <c r="I8" s="1"/>
      <c r="J8" s="1"/>
      <c r="K8" s="1"/>
      <c r="L8" s="1"/>
      <c r="M8" s="1"/>
      <c r="N8" s="1"/>
      <c r="O8" s="1"/>
      <c r="P8" s="1"/>
      <c r="Q8" s="1"/>
      <c r="R8" s="1"/>
      <c r="S8" s="1"/>
      <c r="T8" s="1"/>
      <c r="U8" s="1"/>
      <c r="V8" s="1"/>
      <c r="W8" s="1"/>
      <c r="X8" s="1"/>
      <c r="Y8" s="1"/>
      <c r="Z8" s="1"/>
      <c r="AA8" s="1"/>
    </row>
    <row r="9" spans="1:27" ht="18.899999999999999" customHeight="1" x14ac:dyDescent="0.25">
      <c r="A9" s="207">
        <v>4</v>
      </c>
      <c r="B9" s="24">
        <v>1227</v>
      </c>
      <c r="C9" s="1"/>
      <c r="D9" s="1"/>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207">
        <v>5</v>
      </c>
      <c r="B10" s="24">
        <v>2651</v>
      </c>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207">
        <v>6</v>
      </c>
      <c r="B11" s="24">
        <v>1595</v>
      </c>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207">
        <v>7</v>
      </c>
      <c r="B12" s="24">
        <v>9629</v>
      </c>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207">
        <v>8</v>
      </c>
      <c r="B13" s="24">
        <v>2750</v>
      </c>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207">
        <v>9</v>
      </c>
      <c r="B14" s="24">
        <v>58576</v>
      </c>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207">
        <v>10</v>
      </c>
      <c r="B15" s="24">
        <v>13844</v>
      </c>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207">
        <v>11</v>
      </c>
      <c r="B16" s="24">
        <v>108536</v>
      </c>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207">
        <v>12</v>
      </c>
      <c r="B17" s="24">
        <v>27297</v>
      </c>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207">
        <v>13</v>
      </c>
      <c r="B18" s="24">
        <v>520392</v>
      </c>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thickBot="1" x14ac:dyDescent="0.3">
      <c r="A19" s="208" t="s">
        <v>33</v>
      </c>
      <c r="B19" s="8">
        <f>SUM(B5:B18)</f>
        <v>757286</v>
      </c>
      <c r="C19" s="1"/>
      <c r="D19" s="1"/>
      <c r="E19" s="1"/>
      <c r="F19" s="1"/>
      <c r="G19" s="1"/>
      <c r="H19" s="1"/>
      <c r="I19" s="1"/>
      <c r="J19" s="1"/>
      <c r="K19" s="1"/>
      <c r="L19" s="1"/>
      <c r="M19" s="1"/>
      <c r="N19" s="1"/>
      <c r="O19" s="1"/>
      <c r="P19" s="1"/>
      <c r="Q19" s="1"/>
      <c r="R19" s="1"/>
      <c r="S19" s="1"/>
      <c r="T19" s="1"/>
      <c r="U19" s="1"/>
      <c r="V19" s="1"/>
      <c r="W19" s="1"/>
      <c r="X19" s="1"/>
      <c r="Y19" s="1"/>
      <c r="Z19" s="1"/>
      <c r="AA19" s="1"/>
    </row>
    <row r="20" spans="1:27" ht="17.100000000000001" customHeight="1" x14ac:dyDescent="0.25">
      <c r="A20" s="1"/>
      <c r="B20" s="13"/>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6" spans="1:27" x14ac:dyDescent="0.25">
      <c r="G36" s="1"/>
    </row>
    <row r="47" spans="1:27" x14ac:dyDescent="0.25">
      <c r="I47" s="1"/>
    </row>
  </sheetData>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587-2A79-4EBF-9F09-419667FE6AC2}">
  <sheetPr>
    <pageSetUpPr fitToPage="1"/>
  </sheetPr>
  <dimension ref="A1:AB46"/>
  <sheetViews>
    <sheetView showGridLines="0" zoomScaleNormal="100" workbookViewId="0">
      <selection activeCell="H2" sqref="H2"/>
    </sheetView>
  </sheetViews>
  <sheetFormatPr defaultColWidth="9.109375" defaultRowHeight="12" x14ac:dyDescent="0.25"/>
  <cols>
    <col min="1" max="1" width="20.6640625" style="3" customWidth="1"/>
    <col min="2" max="11" width="9.109375" style="3" customWidth="1"/>
    <col min="12" max="16384" width="9.109375" style="3"/>
  </cols>
  <sheetData>
    <row r="1" spans="1:28" ht="7.5" customHeight="1" x14ac:dyDescent="0.25">
      <c r="A1" s="2"/>
      <c r="B1" s="2"/>
      <c r="C1" s="1"/>
      <c r="D1" s="1"/>
      <c r="E1" s="1"/>
      <c r="F1" s="1"/>
      <c r="G1" s="1"/>
      <c r="H1" s="1"/>
      <c r="I1" s="1"/>
      <c r="J1" s="1"/>
      <c r="K1" s="1"/>
      <c r="L1" s="1"/>
      <c r="M1" s="1"/>
      <c r="N1" s="1"/>
      <c r="O1" s="1"/>
      <c r="P1" s="1"/>
      <c r="Q1" s="1"/>
      <c r="R1" s="1"/>
      <c r="S1" s="1"/>
      <c r="T1" s="1"/>
      <c r="U1" s="1"/>
      <c r="V1" s="1"/>
      <c r="W1" s="1"/>
      <c r="X1" s="1"/>
      <c r="Y1" s="1"/>
      <c r="Z1" s="1"/>
      <c r="AA1" s="1"/>
      <c r="AB1" s="1"/>
    </row>
    <row r="2" spans="1:28" ht="22.5" customHeight="1" x14ac:dyDescent="0.3">
      <c r="A2" s="14" t="s">
        <v>232</v>
      </c>
      <c r="B2" s="198"/>
      <c r="C2" s="197"/>
      <c r="D2" s="1"/>
      <c r="E2" s="1"/>
      <c r="F2" s="1"/>
      <c r="G2" s="1"/>
      <c r="H2" s="1"/>
      <c r="I2" s="1"/>
      <c r="J2" s="1"/>
      <c r="K2" s="1"/>
      <c r="L2" s="1"/>
      <c r="M2" s="1"/>
      <c r="N2" s="1"/>
      <c r="O2" s="1"/>
      <c r="P2" s="1"/>
      <c r="Q2" s="1"/>
      <c r="R2" s="1"/>
      <c r="S2" s="1"/>
      <c r="T2" s="1"/>
      <c r="U2" s="1"/>
      <c r="V2" s="1"/>
      <c r="W2" s="1"/>
      <c r="X2" s="1"/>
      <c r="Y2" s="1"/>
      <c r="Z2" s="1"/>
      <c r="AA2" s="1"/>
      <c r="AB2" s="1"/>
    </row>
    <row r="3" spans="1:28" ht="18.899999999999999" customHeight="1" thickBot="1" x14ac:dyDescent="0.3">
      <c r="A3" s="2"/>
      <c r="B3" s="2"/>
      <c r="C3" s="1"/>
      <c r="D3" s="1"/>
      <c r="E3" s="1"/>
      <c r="F3" s="1"/>
      <c r="G3" s="1"/>
      <c r="H3" s="1"/>
      <c r="I3" s="1"/>
      <c r="J3" s="1"/>
      <c r="K3" s="1"/>
      <c r="L3" s="1"/>
      <c r="M3" s="1"/>
      <c r="N3" s="1"/>
      <c r="O3" s="1"/>
      <c r="P3" s="1"/>
      <c r="Q3" s="1"/>
      <c r="R3" s="1"/>
      <c r="S3" s="1"/>
      <c r="T3" s="1"/>
      <c r="U3" s="1"/>
      <c r="V3" s="1"/>
      <c r="W3" s="1"/>
      <c r="X3" s="1"/>
      <c r="Y3" s="1"/>
      <c r="Z3" s="1"/>
      <c r="AA3" s="1"/>
      <c r="AB3" s="1"/>
    </row>
    <row r="4" spans="1:28" ht="21.75" customHeight="1" thickBot="1" x14ac:dyDescent="0.3">
      <c r="A4" s="4" t="s">
        <v>124</v>
      </c>
      <c r="B4" s="5">
        <v>2016</v>
      </c>
      <c r="C4" s="5">
        <v>2017</v>
      </c>
      <c r="D4" s="5">
        <v>2018</v>
      </c>
      <c r="E4" s="5">
        <v>2019</v>
      </c>
      <c r="F4" s="5">
        <v>2020</v>
      </c>
      <c r="G4" s="5">
        <v>2021</v>
      </c>
      <c r="H4" s="5">
        <v>2022</v>
      </c>
      <c r="I4" s="5">
        <v>2023</v>
      </c>
      <c r="J4" s="5" t="s">
        <v>188</v>
      </c>
      <c r="K4" s="6" t="s">
        <v>33</v>
      </c>
      <c r="L4" s="1"/>
      <c r="M4" s="1"/>
      <c r="N4" s="1"/>
      <c r="O4" s="1"/>
      <c r="P4" s="1"/>
      <c r="Q4" s="1"/>
      <c r="R4" s="1"/>
      <c r="S4" s="1"/>
      <c r="T4" s="1"/>
      <c r="U4" s="1"/>
      <c r="V4" s="1"/>
      <c r="W4" s="1"/>
      <c r="X4" s="1"/>
      <c r="Y4" s="1"/>
      <c r="Z4" s="1"/>
      <c r="AA4" s="1"/>
      <c r="AB4" s="1"/>
    </row>
    <row r="5" spans="1:28" ht="21.75" customHeight="1" thickTop="1" thickBot="1" x14ac:dyDescent="0.3">
      <c r="A5" s="7" t="s">
        <v>125</v>
      </c>
      <c r="B5" s="190">
        <v>16</v>
      </c>
      <c r="C5" s="191">
        <v>64</v>
      </c>
      <c r="D5" s="191">
        <v>182</v>
      </c>
      <c r="E5" s="191">
        <v>668</v>
      </c>
      <c r="F5" s="191">
        <v>443</v>
      </c>
      <c r="G5" s="191">
        <v>439</v>
      </c>
      <c r="H5" s="191">
        <v>598</v>
      </c>
      <c r="I5" s="191">
        <v>577</v>
      </c>
      <c r="J5" s="191">
        <v>438</v>
      </c>
      <c r="K5" s="8">
        <f>SUM(B5:J5)</f>
        <v>3425</v>
      </c>
      <c r="L5" s="1"/>
      <c r="M5" s="1"/>
      <c r="N5" s="1"/>
      <c r="O5" s="1"/>
      <c r="P5" s="1"/>
      <c r="Q5" s="1"/>
      <c r="R5" s="1"/>
      <c r="S5" s="1"/>
      <c r="T5" s="1"/>
      <c r="U5" s="1"/>
      <c r="V5" s="1"/>
      <c r="W5" s="1"/>
      <c r="X5" s="1"/>
      <c r="Y5" s="1"/>
      <c r="Z5" s="1"/>
      <c r="AA5" s="1"/>
      <c r="AB5" s="1"/>
    </row>
    <row r="6" spans="1:28" ht="18.899999999999999"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8.899999999999999"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row>
    <row r="8" spans="1:28" ht="18.899999999999999"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row>
    <row r="9" spans="1:28" ht="18.899999999999999"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35" spans="7:10" x14ac:dyDescent="0.25">
      <c r="G35" s="1"/>
    </row>
    <row r="43" spans="7:10" x14ac:dyDescent="0.25">
      <c r="G43" s="1"/>
    </row>
    <row r="46" spans="7:10" x14ac:dyDescent="0.25">
      <c r="I46" s="1"/>
      <c r="J46" s="1"/>
    </row>
  </sheetData>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092E1673DA0E4095CB54B370D17A7B" ma:contentTypeVersion="2" ma:contentTypeDescription="Create a new document." ma:contentTypeScope="" ma:versionID="197e4e0c1a2cf5360ed3a41b543a687c">
  <xsd:schema xmlns:xsd="http://www.w3.org/2001/XMLSchema" xmlns:xs="http://www.w3.org/2001/XMLSchema" xmlns:p="http://schemas.microsoft.com/office/2006/metadata/properties" xmlns:ns1="http://schemas.microsoft.com/sharepoint/v3" xmlns:ns2="c9ec503d-6f82-4f91-9403-97106548e09a" targetNamespace="http://schemas.microsoft.com/office/2006/metadata/properties" ma:root="true" ma:fieldsID="dfbbe114dea3b11ee565725848c4e587" ns1:_="" ns2:_="">
    <xsd:import namespace="http://schemas.microsoft.com/sharepoint/v3"/>
    <xsd:import namespace="c9ec503d-6f82-4f91-9403-97106548e09a"/>
    <xsd:element name="properties">
      <xsd:complexType>
        <xsd:sequence>
          <xsd:element name="documentManagement">
            <xsd:complexType>
              <xsd:all>
                <xsd:element ref="ns1:PublishingStartDate" minOccurs="0"/>
                <xsd:element ref="ns1:PublishingExpirationDate" minOccurs="0"/>
                <xsd:element ref="ns2:Ord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ec503d-6f82-4f91-9403-97106548e09a" elementFormDefault="qualified">
    <xsd:import namespace="http://schemas.microsoft.com/office/2006/documentManagement/types"/>
    <xsd:import namespace="http://schemas.microsoft.com/office/infopath/2007/PartnerControls"/>
    <xsd:element name="Ordem" ma:index="10" nillable="true" ma:displayName="Ordem" ma:internalName="Ordem0">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Ordem xmlns="c9ec503d-6f82-4f91-9403-97106548e09a" xsi:nil="true"/>
  </documentManagement>
</p:properties>
</file>

<file path=customXml/itemProps1.xml><?xml version="1.0" encoding="utf-8"?>
<ds:datastoreItem xmlns:ds="http://schemas.openxmlformats.org/officeDocument/2006/customXml" ds:itemID="{21C1A8F3-EF24-4E3F-A946-877F074BE0C7}"/>
</file>

<file path=customXml/itemProps2.xml><?xml version="1.0" encoding="utf-8"?>
<ds:datastoreItem xmlns:ds="http://schemas.openxmlformats.org/officeDocument/2006/customXml" ds:itemID="{A68D56D9-4207-41B2-9956-13E55205BC7C}"/>
</file>

<file path=customXml/itemProps3.xml><?xml version="1.0" encoding="utf-8"?>
<ds:datastoreItem xmlns:ds="http://schemas.openxmlformats.org/officeDocument/2006/customXml" ds:itemID="{FCC44D07-A868-46B7-9978-B162C5F878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 Índice</vt:lpstr>
      <vt:lpstr>Siglas</vt:lpstr>
      <vt:lpstr>1</vt:lpstr>
      <vt:lpstr>2</vt:lpstr>
      <vt:lpstr>3</vt:lpstr>
      <vt:lpstr>4 e 5</vt:lpstr>
      <vt:lpstr>6</vt:lpstr>
      <vt:lpstr>7</vt:lpstr>
      <vt:lpstr>8</vt:lpstr>
      <vt:lpstr>9 e 10</vt:lpstr>
      <vt:lpstr>11 e 12</vt:lpstr>
      <vt:lpstr>13 e 14</vt:lpstr>
      <vt:lpstr>15</vt:lpstr>
      <vt:lpstr>16 e 17</vt:lpstr>
      <vt:lpstr>18</vt:lpstr>
      <vt:lpstr>19 e 20</vt:lpstr>
      <vt:lpstr>21</vt:lpstr>
      <vt:lpstr>22</vt:lpstr>
      <vt:lpstr>23</vt:lpstr>
      <vt:lpstr>24</vt:lpstr>
      <vt:lpstr>25</vt:lpstr>
      <vt:lpstr>26</vt:lpstr>
      <vt:lpstr>27</vt:lpstr>
      <vt:lpstr>28</vt:lpstr>
      <vt:lpstr>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ao Relatório Anual de Sinistralidade 24h e fiscalização rodoviária 2024</dc:title>
  <dc:creator>Lisete Pinto Fernandes</dc:creator>
  <cp:lastModifiedBy>Jorge Rebelo</cp:lastModifiedBy>
  <cp:lastPrinted>2023-11-07T10:26:09Z</cp:lastPrinted>
  <dcterms:created xsi:type="dcterms:W3CDTF">2023-02-10T10:46:51Z</dcterms:created>
  <dcterms:modified xsi:type="dcterms:W3CDTF">2025-07-14T09:13:22Z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0x01010007092E1673DA0E4095CB54B370D17A7B</vt:lpwstr>
  </property>
</Properties>
</file>